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04. Projects\List to Launch\"/>
    </mc:Choice>
  </mc:AlternateContent>
  <xr:revisionPtr revIDLastSave="0" documentId="13_ncr:1_{38B687EC-F3C1-49ED-93FF-A6E01A4A8602}" xr6:coauthVersionLast="47" xr6:coauthVersionMax="47" xr10:uidLastSave="{00000000-0000-0000-0000-000000000000}"/>
  <bookViews>
    <workbookView xWindow="-120" yWindow="-120" windowWidth="29040" windowHeight="15840" xr2:uid="{65B76F0E-AC56-4DC0-9F60-D1E34B3B0E70}"/>
  </bookViews>
  <sheets>
    <sheet name="Cover Page" sheetId="5" r:id="rId1"/>
    <sheet name="Barcode Info" sheetId="11" r:id="rId2"/>
    <sheet name="SKU Information" sheetId="1" r:id="rId3"/>
    <sheet name="Retail Audit" sheetId="6" r:id="rId4"/>
    <sheet name="Procurement Review" sheetId="4" state="hidden" r:id="rId5"/>
    <sheet name="(Admin) Description Helper" sheetId="9" state="hidden" r:id="rId6"/>
    <sheet name="Administration" sheetId="7" state="hidden" r:id="rId7"/>
    <sheet name="Data" sheetId="2" state="hidden" r:id="rId8"/>
  </sheets>
  <definedNames>
    <definedName name="_xlnm.Print_Area" localSheetId="1">'Barcode Info'!$A$1:$K$52</definedName>
    <definedName name="_xlnm.Print_Area" localSheetId="0">'Cover Page'!$A$1:$N$68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7" l="1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AM2" i="7"/>
  <c r="AN2" i="7"/>
  <c r="AO2" i="7"/>
  <c r="AP2" i="7"/>
  <c r="AQ2" i="7"/>
  <c r="AR2" i="7"/>
  <c r="AS2" i="7"/>
  <c r="AT2" i="7"/>
  <c r="AU2" i="7"/>
  <c r="AV2" i="7"/>
  <c r="AW2" i="7"/>
  <c r="AX2" i="7"/>
  <c r="AY2" i="7"/>
  <c r="AZ2" i="7"/>
  <c r="BA2" i="7"/>
  <c r="BB2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BA20" i="7"/>
  <c r="BB20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BA21" i="7"/>
  <c r="BB21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25" i="7"/>
  <c r="BA25" i="7"/>
  <c r="BB25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X26" i="7"/>
  <c r="AY26" i="7"/>
  <c r="AZ26" i="7"/>
  <c r="BA26" i="7"/>
  <c r="BB26" i="7"/>
  <c r="F27" i="7"/>
  <c r="F4" i="7" s="1"/>
  <c r="G27" i="7"/>
  <c r="G4" i="7" s="1"/>
  <c r="H27" i="7"/>
  <c r="H12" i="7" s="1"/>
  <c r="I27" i="7"/>
  <c r="I12" i="7" s="1"/>
  <c r="J27" i="7"/>
  <c r="J4" i="7" s="1"/>
  <c r="K27" i="7"/>
  <c r="L27" i="7"/>
  <c r="L4" i="7" s="1"/>
  <c r="M27" i="7"/>
  <c r="M4" i="7" s="1"/>
  <c r="N27" i="7"/>
  <c r="N12" i="7" s="1"/>
  <c r="O27" i="7"/>
  <c r="O12" i="7" s="1"/>
  <c r="P27" i="7"/>
  <c r="P4" i="7" s="1"/>
  <c r="Q27" i="7"/>
  <c r="R27" i="7"/>
  <c r="R4" i="7" s="1"/>
  <c r="S27" i="7"/>
  <c r="S4" i="7" s="1"/>
  <c r="T27" i="7"/>
  <c r="T12" i="7" s="1"/>
  <c r="U27" i="7"/>
  <c r="U12" i="7" s="1"/>
  <c r="V27" i="7"/>
  <c r="V4" i="7" s="1"/>
  <c r="W27" i="7"/>
  <c r="X27" i="7"/>
  <c r="X4" i="7" s="1"/>
  <c r="Y27" i="7"/>
  <c r="Y4" i="7" s="1"/>
  <c r="Z27" i="7"/>
  <c r="Z12" i="7" s="1"/>
  <c r="AA27" i="7"/>
  <c r="AA12" i="7" s="1"/>
  <c r="AB27" i="7"/>
  <c r="AB4" i="7" s="1"/>
  <c r="AC27" i="7"/>
  <c r="AD27" i="7"/>
  <c r="AD4" i="7" s="1"/>
  <c r="AE27" i="7"/>
  <c r="AE4" i="7" s="1"/>
  <c r="AF27" i="7"/>
  <c r="AF12" i="7" s="1"/>
  <c r="AG27" i="7"/>
  <c r="AG12" i="7" s="1"/>
  <c r="AH27" i="7"/>
  <c r="AH4" i="7" s="1"/>
  <c r="AI27" i="7"/>
  <c r="AJ27" i="7"/>
  <c r="AJ4" i="7" s="1"/>
  <c r="AK27" i="7"/>
  <c r="AK4" i="7" s="1"/>
  <c r="AL27" i="7"/>
  <c r="AL12" i="7" s="1"/>
  <c r="AM27" i="7"/>
  <c r="AM12" i="7" s="1"/>
  <c r="AN27" i="7"/>
  <c r="AN4" i="7" s="1"/>
  <c r="AO27" i="7"/>
  <c r="AP27" i="7"/>
  <c r="AP4" i="7" s="1"/>
  <c r="AQ27" i="7"/>
  <c r="AQ4" i="7" s="1"/>
  <c r="AR27" i="7"/>
  <c r="AR12" i="7" s="1"/>
  <c r="AS27" i="7"/>
  <c r="AS12" i="7" s="1"/>
  <c r="AT27" i="7"/>
  <c r="AT4" i="7" s="1"/>
  <c r="AU27" i="7"/>
  <c r="AV27" i="7"/>
  <c r="AV4" i="7" s="1"/>
  <c r="AW27" i="7"/>
  <c r="AW4" i="7" s="1"/>
  <c r="AX27" i="7"/>
  <c r="AX12" i="7" s="1"/>
  <c r="AY27" i="7"/>
  <c r="AY12" i="7" s="1"/>
  <c r="AZ27" i="7"/>
  <c r="AZ4" i="7" s="1"/>
  <c r="BA27" i="7"/>
  <c r="BB27" i="7"/>
  <c r="BB4" i="7" s="1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AZ28" i="7"/>
  <c r="BA28" i="7"/>
  <c r="BB28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AY30" i="7"/>
  <c r="AZ30" i="7"/>
  <c r="BA30" i="7"/>
  <c r="BB30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AM32" i="7"/>
  <c r="AN32" i="7"/>
  <c r="AO32" i="7"/>
  <c r="AP32" i="7"/>
  <c r="AQ32" i="7"/>
  <c r="AR32" i="7"/>
  <c r="AS32" i="7"/>
  <c r="AT32" i="7"/>
  <c r="AU32" i="7"/>
  <c r="AV32" i="7"/>
  <c r="AW32" i="7"/>
  <c r="AX32" i="7"/>
  <c r="AY32" i="7"/>
  <c r="AZ32" i="7"/>
  <c r="BA32" i="7"/>
  <c r="BB32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AO33" i="7"/>
  <c r="AP33" i="7"/>
  <c r="AQ33" i="7"/>
  <c r="AR33" i="7"/>
  <c r="AS33" i="7"/>
  <c r="AT33" i="7"/>
  <c r="AU33" i="7"/>
  <c r="AV33" i="7"/>
  <c r="AW33" i="7"/>
  <c r="AX33" i="7"/>
  <c r="AY33" i="7"/>
  <c r="AZ33" i="7"/>
  <c r="BA33" i="7"/>
  <c r="BB33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4" i="7"/>
  <c r="AY34" i="7"/>
  <c r="AZ34" i="7"/>
  <c r="BA34" i="7"/>
  <c r="BB34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AZ35" i="7"/>
  <c r="BA35" i="7"/>
  <c r="BB35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AR36" i="7"/>
  <c r="AS36" i="7"/>
  <c r="AT36" i="7"/>
  <c r="AU36" i="7"/>
  <c r="AV36" i="7"/>
  <c r="AW36" i="7"/>
  <c r="AX36" i="7"/>
  <c r="AY36" i="7"/>
  <c r="AZ36" i="7"/>
  <c r="BA36" i="7"/>
  <c r="BB36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M38" i="7"/>
  <c r="AN38" i="7"/>
  <c r="AO38" i="7"/>
  <c r="AP38" i="7"/>
  <c r="AQ38" i="7"/>
  <c r="AR38" i="7"/>
  <c r="AS38" i="7"/>
  <c r="AT38" i="7"/>
  <c r="AU38" i="7"/>
  <c r="AV38" i="7"/>
  <c r="AW38" i="7"/>
  <c r="AX38" i="7"/>
  <c r="AY38" i="7"/>
  <c r="AZ38" i="7"/>
  <c r="BA38" i="7"/>
  <c r="BB38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AX39" i="7"/>
  <c r="AY39" i="7"/>
  <c r="AZ39" i="7"/>
  <c r="BA39" i="7"/>
  <c r="BB39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AP40" i="7"/>
  <c r="AQ40" i="7"/>
  <c r="AR40" i="7"/>
  <c r="AS40" i="7"/>
  <c r="AT40" i="7"/>
  <c r="AU40" i="7"/>
  <c r="AV40" i="7"/>
  <c r="AW40" i="7"/>
  <c r="AX40" i="7"/>
  <c r="AY40" i="7"/>
  <c r="AZ40" i="7"/>
  <c r="BA40" i="7"/>
  <c r="BB40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M41" i="7"/>
  <c r="AN41" i="7"/>
  <c r="AO41" i="7"/>
  <c r="AP41" i="7"/>
  <c r="AQ41" i="7"/>
  <c r="AR41" i="7"/>
  <c r="AS41" i="7"/>
  <c r="AT41" i="7"/>
  <c r="AU41" i="7"/>
  <c r="AV41" i="7"/>
  <c r="AW41" i="7"/>
  <c r="AX41" i="7"/>
  <c r="AY41" i="7"/>
  <c r="AZ41" i="7"/>
  <c r="BA41" i="7"/>
  <c r="BB41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AN43" i="7"/>
  <c r="AO43" i="7"/>
  <c r="AP43" i="7"/>
  <c r="AQ43" i="7"/>
  <c r="AR43" i="7"/>
  <c r="AS43" i="7"/>
  <c r="AT43" i="7"/>
  <c r="AU43" i="7"/>
  <c r="AV43" i="7"/>
  <c r="AW43" i="7"/>
  <c r="AX43" i="7"/>
  <c r="AY43" i="7"/>
  <c r="AZ43" i="7"/>
  <c r="BA43" i="7"/>
  <c r="BB43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AZ44" i="7"/>
  <c r="BA44" i="7"/>
  <c r="BB44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W45" i="7"/>
  <c r="AX45" i="7"/>
  <c r="AY45" i="7"/>
  <c r="AZ45" i="7"/>
  <c r="BA45" i="7"/>
  <c r="BB45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U46" i="7"/>
  <c r="AV46" i="7"/>
  <c r="AW46" i="7"/>
  <c r="AX46" i="7"/>
  <c r="AY46" i="7"/>
  <c r="AZ46" i="7"/>
  <c r="BA46" i="7"/>
  <c r="BB46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AZ47" i="7"/>
  <c r="BA47" i="7"/>
  <c r="BB47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W48" i="7"/>
  <c r="AX48" i="7"/>
  <c r="AY48" i="7"/>
  <c r="AZ48" i="7"/>
  <c r="BA48" i="7"/>
  <c r="BB48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W49" i="7"/>
  <c r="AX49" i="7"/>
  <c r="AY49" i="7"/>
  <c r="AZ49" i="7"/>
  <c r="BA49" i="7"/>
  <c r="BB49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AX50" i="7"/>
  <c r="AY50" i="7"/>
  <c r="AZ50" i="7"/>
  <c r="BA50" i="7"/>
  <c r="BB50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M51" i="7"/>
  <c r="AN51" i="7"/>
  <c r="AO51" i="7"/>
  <c r="AP51" i="7"/>
  <c r="AQ51" i="7"/>
  <c r="AR51" i="7"/>
  <c r="AS51" i="7"/>
  <c r="AT51" i="7"/>
  <c r="AU51" i="7"/>
  <c r="AV51" i="7"/>
  <c r="AW51" i="7"/>
  <c r="AX51" i="7"/>
  <c r="AY51" i="7"/>
  <c r="AZ51" i="7"/>
  <c r="BA51" i="7"/>
  <c r="BB51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P52" i="7"/>
  <c r="AQ52" i="7"/>
  <c r="AR52" i="7"/>
  <c r="AS52" i="7"/>
  <c r="AT52" i="7"/>
  <c r="AU52" i="7"/>
  <c r="AV52" i="7"/>
  <c r="AW52" i="7"/>
  <c r="AX52" i="7"/>
  <c r="AY52" i="7"/>
  <c r="AZ52" i="7"/>
  <c r="BA52" i="7"/>
  <c r="BB52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P53" i="7"/>
  <c r="AQ53" i="7"/>
  <c r="AR53" i="7"/>
  <c r="AS53" i="7"/>
  <c r="AT53" i="7"/>
  <c r="AU53" i="7"/>
  <c r="AV53" i="7"/>
  <c r="AW53" i="7"/>
  <c r="AX53" i="7"/>
  <c r="AY53" i="7"/>
  <c r="AZ53" i="7"/>
  <c r="BA53" i="7"/>
  <c r="BB53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M54" i="7"/>
  <c r="AN54" i="7"/>
  <c r="AO54" i="7"/>
  <c r="AP54" i="7"/>
  <c r="AQ54" i="7"/>
  <c r="AR54" i="7"/>
  <c r="AS54" i="7"/>
  <c r="AT54" i="7"/>
  <c r="AU54" i="7"/>
  <c r="AV54" i="7"/>
  <c r="AW54" i="7"/>
  <c r="AX54" i="7"/>
  <c r="AY54" i="7"/>
  <c r="AZ54" i="7"/>
  <c r="BA54" i="7"/>
  <c r="BB54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M55" i="7"/>
  <c r="AN55" i="7"/>
  <c r="AO55" i="7"/>
  <c r="AP55" i="7"/>
  <c r="AQ55" i="7"/>
  <c r="AR55" i="7"/>
  <c r="AS55" i="7"/>
  <c r="AT55" i="7"/>
  <c r="AU55" i="7"/>
  <c r="AV55" i="7"/>
  <c r="AW55" i="7"/>
  <c r="AX55" i="7"/>
  <c r="AY55" i="7"/>
  <c r="AZ55" i="7"/>
  <c r="BA55" i="7"/>
  <c r="BB55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P58" i="7"/>
  <c r="AQ58" i="7"/>
  <c r="AR58" i="7"/>
  <c r="AS58" i="7"/>
  <c r="AT58" i="7"/>
  <c r="AU58" i="7"/>
  <c r="AV58" i="7"/>
  <c r="AW58" i="7"/>
  <c r="AX58" i="7"/>
  <c r="AY58" i="7"/>
  <c r="AZ58" i="7"/>
  <c r="BA58" i="7"/>
  <c r="BB58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P59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AX60" i="7"/>
  <c r="AY60" i="7"/>
  <c r="AZ60" i="7"/>
  <c r="BA60" i="7"/>
  <c r="BB60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AX61" i="7"/>
  <c r="AY61" i="7"/>
  <c r="AZ61" i="7"/>
  <c r="BA61" i="7"/>
  <c r="BB61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AG62" i="7"/>
  <c r="AH62" i="7"/>
  <c r="AI62" i="7"/>
  <c r="AJ62" i="7"/>
  <c r="AK62" i="7"/>
  <c r="AL62" i="7"/>
  <c r="AM62" i="7"/>
  <c r="AN62" i="7"/>
  <c r="AO62" i="7"/>
  <c r="AP62" i="7"/>
  <c r="AQ62" i="7"/>
  <c r="AR62" i="7"/>
  <c r="AS62" i="7"/>
  <c r="AT62" i="7"/>
  <c r="AU62" i="7"/>
  <c r="AV62" i="7"/>
  <c r="AW62" i="7"/>
  <c r="AX62" i="7"/>
  <c r="AY62" i="7"/>
  <c r="AZ62" i="7"/>
  <c r="BA62" i="7"/>
  <c r="BB62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P64" i="7"/>
  <c r="AQ64" i="7"/>
  <c r="AR64" i="7"/>
  <c r="AS64" i="7"/>
  <c r="AT64" i="7"/>
  <c r="AU64" i="7"/>
  <c r="AV64" i="7"/>
  <c r="AW64" i="7"/>
  <c r="AX64" i="7"/>
  <c r="AY64" i="7"/>
  <c r="AZ64" i="7"/>
  <c r="BA64" i="7"/>
  <c r="BB64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P65" i="7"/>
  <c r="AQ65" i="7"/>
  <c r="AR65" i="7"/>
  <c r="AS65" i="7"/>
  <c r="AT65" i="7"/>
  <c r="AU65" i="7"/>
  <c r="AV65" i="7"/>
  <c r="AW65" i="7"/>
  <c r="AX65" i="7"/>
  <c r="AY65" i="7"/>
  <c r="AZ65" i="7"/>
  <c r="BA65" i="7"/>
  <c r="BB65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U67" i="7"/>
  <c r="AV67" i="7"/>
  <c r="AW67" i="7"/>
  <c r="AX67" i="7"/>
  <c r="AY67" i="7"/>
  <c r="AZ67" i="7"/>
  <c r="BA67" i="7"/>
  <c r="BB67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AJ68" i="7"/>
  <c r="AK68" i="7"/>
  <c r="AL68" i="7"/>
  <c r="AM68" i="7"/>
  <c r="AN68" i="7"/>
  <c r="AO68" i="7"/>
  <c r="AP68" i="7"/>
  <c r="AQ68" i="7"/>
  <c r="AR68" i="7"/>
  <c r="AS68" i="7"/>
  <c r="AT68" i="7"/>
  <c r="AU68" i="7"/>
  <c r="AV68" i="7"/>
  <c r="AW68" i="7"/>
  <c r="AX68" i="7"/>
  <c r="AY68" i="7"/>
  <c r="AZ68" i="7"/>
  <c r="BA68" i="7"/>
  <c r="BB68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AG69" i="7"/>
  <c r="AH69" i="7"/>
  <c r="AI69" i="7"/>
  <c r="AJ69" i="7"/>
  <c r="AK69" i="7"/>
  <c r="AL69" i="7"/>
  <c r="AM69" i="7"/>
  <c r="AN69" i="7"/>
  <c r="AO69" i="7"/>
  <c r="AP69" i="7"/>
  <c r="AQ69" i="7"/>
  <c r="AR69" i="7"/>
  <c r="AS69" i="7"/>
  <c r="AT69" i="7"/>
  <c r="AU69" i="7"/>
  <c r="AV69" i="7"/>
  <c r="AW69" i="7"/>
  <c r="AX69" i="7"/>
  <c r="AY69" i="7"/>
  <c r="AZ69" i="7"/>
  <c r="BA69" i="7"/>
  <c r="BB69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W70" i="7"/>
  <c r="X70" i="7"/>
  <c r="Y70" i="7"/>
  <c r="Z70" i="7"/>
  <c r="AA70" i="7"/>
  <c r="AB70" i="7"/>
  <c r="AC70" i="7"/>
  <c r="AD70" i="7"/>
  <c r="AE70" i="7"/>
  <c r="AF70" i="7"/>
  <c r="AG70" i="7"/>
  <c r="AH70" i="7"/>
  <c r="AI70" i="7"/>
  <c r="AJ70" i="7"/>
  <c r="AK70" i="7"/>
  <c r="AL70" i="7"/>
  <c r="AM70" i="7"/>
  <c r="AN70" i="7"/>
  <c r="AO70" i="7"/>
  <c r="AP70" i="7"/>
  <c r="AQ70" i="7"/>
  <c r="AR70" i="7"/>
  <c r="AS70" i="7"/>
  <c r="AT70" i="7"/>
  <c r="AU70" i="7"/>
  <c r="AV70" i="7"/>
  <c r="AW70" i="7"/>
  <c r="AX70" i="7"/>
  <c r="AY70" i="7"/>
  <c r="AZ70" i="7"/>
  <c r="BA70" i="7"/>
  <c r="BB70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AE71" i="7"/>
  <c r="AF71" i="7"/>
  <c r="AG71" i="7"/>
  <c r="AH71" i="7"/>
  <c r="AI71" i="7"/>
  <c r="AJ71" i="7"/>
  <c r="AK71" i="7"/>
  <c r="AL71" i="7"/>
  <c r="AM71" i="7"/>
  <c r="AN71" i="7"/>
  <c r="AO71" i="7"/>
  <c r="AP71" i="7"/>
  <c r="AQ71" i="7"/>
  <c r="AR71" i="7"/>
  <c r="AS71" i="7"/>
  <c r="AT71" i="7"/>
  <c r="AU71" i="7"/>
  <c r="AV71" i="7"/>
  <c r="AW71" i="7"/>
  <c r="AX71" i="7"/>
  <c r="AY71" i="7"/>
  <c r="AZ71" i="7"/>
  <c r="BA71" i="7"/>
  <c r="BB71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AK72" i="7"/>
  <c r="AL72" i="7"/>
  <c r="AM72" i="7"/>
  <c r="AN72" i="7"/>
  <c r="AO72" i="7"/>
  <c r="AP72" i="7"/>
  <c r="AQ72" i="7"/>
  <c r="AR72" i="7"/>
  <c r="AS72" i="7"/>
  <c r="AT72" i="7"/>
  <c r="AU72" i="7"/>
  <c r="AV72" i="7"/>
  <c r="AW72" i="7"/>
  <c r="AX72" i="7"/>
  <c r="AY72" i="7"/>
  <c r="AZ72" i="7"/>
  <c r="BA72" i="7"/>
  <c r="BB72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AH73" i="7"/>
  <c r="AI73" i="7"/>
  <c r="AJ73" i="7"/>
  <c r="AK73" i="7"/>
  <c r="AL73" i="7"/>
  <c r="AM73" i="7"/>
  <c r="AN73" i="7"/>
  <c r="AO73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V74" i="7"/>
  <c r="W74" i="7"/>
  <c r="X74" i="7"/>
  <c r="Y74" i="7"/>
  <c r="Z74" i="7"/>
  <c r="AA74" i="7"/>
  <c r="AB74" i="7"/>
  <c r="AC74" i="7"/>
  <c r="AD74" i="7"/>
  <c r="AE74" i="7"/>
  <c r="AF74" i="7"/>
  <c r="AG74" i="7"/>
  <c r="AH74" i="7"/>
  <c r="AI74" i="7"/>
  <c r="AJ74" i="7"/>
  <c r="AK74" i="7"/>
  <c r="AL74" i="7"/>
  <c r="AM74" i="7"/>
  <c r="AN74" i="7"/>
  <c r="AO74" i="7"/>
  <c r="AP74" i="7"/>
  <c r="AQ74" i="7"/>
  <c r="AR74" i="7"/>
  <c r="AS74" i="7"/>
  <c r="AT74" i="7"/>
  <c r="AU74" i="7"/>
  <c r="AV74" i="7"/>
  <c r="AW74" i="7"/>
  <c r="AX74" i="7"/>
  <c r="AY74" i="7"/>
  <c r="AZ74" i="7"/>
  <c r="BA74" i="7"/>
  <c r="BB74" i="7"/>
  <c r="F75" i="7"/>
  <c r="G75" i="7"/>
  <c r="H75" i="7"/>
  <c r="I75" i="7"/>
  <c r="J75" i="7"/>
  <c r="K75" i="7"/>
  <c r="L75" i="7"/>
  <c r="M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AC75" i="7"/>
  <c r="AD75" i="7"/>
  <c r="AE75" i="7"/>
  <c r="AF75" i="7"/>
  <c r="AG75" i="7"/>
  <c r="AH75" i="7"/>
  <c r="AI75" i="7"/>
  <c r="AJ75" i="7"/>
  <c r="AK75" i="7"/>
  <c r="AL75" i="7"/>
  <c r="AM75" i="7"/>
  <c r="AN75" i="7"/>
  <c r="AO75" i="7"/>
  <c r="AP75" i="7"/>
  <c r="AQ75" i="7"/>
  <c r="AR75" i="7"/>
  <c r="AS75" i="7"/>
  <c r="AT75" i="7"/>
  <c r="AU75" i="7"/>
  <c r="AV75" i="7"/>
  <c r="AW75" i="7"/>
  <c r="AX75" i="7"/>
  <c r="AY75" i="7"/>
  <c r="AZ75" i="7"/>
  <c r="BA75" i="7"/>
  <c r="BB75" i="7"/>
  <c r="F76" i="7"/>
  <c r="G76" i="7"/>
  <c r="H76" i="7"/>
  <c r="I76" i="7"/>
  <c r="J76" i="7"/>
  <c r="K76" i="7"/>
  <c r="L76" i="7"/>
  <c r="M76" i="7"/>
  <c r="N76" i="7"/>
  <c r="O76" i="7"/>
  <c r="P76" i="7"/>
  <c r="Q76" i="7"/>
  <c r="R76" i="7"/>
  <c r="S76" i="7"/>
  <c r="T76" i="7"/>
  <c r="U76" i="7"/>
  <c r="V76" i="7"/>
  <c r="W76" i="7"/>
  <c r="X76" i="7"/>
  <c r="Y76" i="7"/>
  <c r="Z76" i="7"/>
  <c r="AA76" i="7"/>
  <c r="AB76" i="7"/>
  <c r="AC76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P76" i="7"/>
  <c r="AQ76" i="7"/>
  <c r="AR76" i="7"/>
  <c r="AS76" i="7"/>
  <c r="AT76" i="7"/>
  <c r="AU76" i="7"/>
  <c r="AV76" i="7"/>
  <c r="AW76" i="7"/>
  <c r="AX76" i="7"/>
  <c r="AY76" i="7"/>
  <c r="AZ76" i="7"/>
  <c r="BA76" i="7"/>
  <c r="BB76" i="7"/>
  <c r="F78" i="7"/>
  <c r="G78" i="7"/>
  <c r="H78" i="7"/>
  <c r="I78" i="7"/>
  <c r="J78" i="7"/>
  <c r="K78" i="7"/>
  <c r="L78" i="7"/>
  <c r="M78" i="7"/>
  <c r="N78" i="7"/>
  <c r="O78" i="7"/>
  <c r="P78" i="7"/>
  <c r="Q78" i="7"/>
  <c r="R78" i="7"/>
  <c r="S78" i="7"/>
  <c r="T78" i="7"/>
  <c r="U78" i="7"/>
  <c r="V78" i="7"/>
  <c r="W78" i="7"/>
  <c r="X78" i="7"/>
  <c r="Y78" i="7"/>
  <c r="Z78" i="7"/>
  <c r="AA78" i="7"/>
  <c r="AB78" i="7"/>
  <c r="AC78" i="7"/>
  <c r="AD78" i="7"/>
  <c r="AE78" i="7"/>
  <c r="AF78" i="7"/>
  <c r="AG78" i="7"/>
  <c r="AH78" i="7"/>
  <c r="AI78" i="7"/>
  <c r="AJ78" i="7"/>
  <c r="AK78" i="7"/>
  <c r="AL78" i="7"/>
  <c r="AM78" i="7"/>
  <c r="AN78" i="7"/>
  <c r="AO78" i="7"/>
  <c r="AP78" i="7"/>
  <c r="AQ78" i="7"/>
  <c r="AR78" i="7"/>
  <c r="AS78" i="7"/>
  <c r="AT78" i="7"/>
  <c r="AU78" i="7"/>
  <c r="AV78" i="7"/>
  <c r="AW78" i="7"/>
  <c r="AX78" i="7"/>
  <c r="AY78" i="7"/>
  <c r="AZ78" i="7"/>
  <c r="BA78" i="7"/>
  <c r="BB78" i="7"/>
  <c r="F79" i="7"/>
  <c r="G79" i="7"/>
  <c r="H79" i="7"/>
  <c r="I79" i="7"/>
  <c r="J79" i="7"/>
  <c r="K79" i="7"/>
  <c r="L79" i="7"/>
  <c r="M79" i="7"/>
  <c r="N79" i="7"/>
  <c r="O79" i="7"/>
  <c r="P79" i="7"/>
  <c r="Q79" i="7"/>
  <c r="R79" i="7"/>
  <c r="S79" i="7"/>
  <c r="T79" i="7"/>
  <c r="U79" i="7"/>
  <c r="V79" i="7"/>
  <c r="W79" i="7"/>
  <c r="X79" i="7"/>
  <c r="Y79" i="7"/>
  <c r="Z79" i="7"/>
  <c r="AA79" i="7"/>
  <c r="AB79" i="7"/>
  <c r="AC79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AP79" i="7"/>
  <c r="AQ79" i="7"/>
  <c r="AR79" i="7"/>
  <c r="AS79" i="7"/>
  <c r="AT79" i="7"/>
  <c r="AU79" i="7"/>
  <c r="AV79" i="7"/>
  <c r="AW79" i="7"/>
  <c r="AX79" i="7"/>
  <c r="AY79" i="7"/>
  <c r="AZ79" i="7"/>
  <c r="BA79" i="7"/>
  <c r="BB79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T80" i="7"/>
  <c r="U80" i="7"/>
  <c r="V80" i="7"/>
  <c r="W80" i="7"/>
  <c r="X80" i="7"/>
  <c r="Y80" i="7"/>
  <c r="Z80" i="7"/>
  <c r="AA80" i="7"/>
  <c r="AB80" i="7"/>
  <c r="AC80" i="7"/>
  <c r="AD80" i="7"/>
  <c r="AE80" i="7"/>
  <c r="AF80" i="7"/>
  <c r="AG80" i="7"/>
  <c r="AH80" i="7"/>
  <c r="AI80" i="7"/>
  <c r="AJ80" i="7"/>
  <c r="AK80" i="7"/>
  <c r="AL80" i="7"/>
  <c r="AM80" i="7"/>
  <c r="AN80" i="7"/>
  <c r="AO80" i="7"/>
  <c r="AP80" i="7"/>
  <c r="AQ80" i="7"/>
  <c r="AR80" i="7"/>
  <c r="AS80" i="7"/>
  <c r="AT80" i="7"/>
  <c r="AU80" i="7"/>
  <c r="AV80" i="7"/>
  <c r="AW80" i="7"/>
  <c r="AX80" i="7"/>
  <c r="AY80" i="7"/>
  <c r="AZ80" i="7"/>
  <c r="BA80" i="7"/>
  <c r="BB80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AJ81" i="7"/>
  <c r="AK81" i="7"/>
  <c r="AL81" i="7"/>
  <c r="AM81" i="7"/>
  <c r="AN81" i="7"/>
  <c r="AO81" i="7"/>
  <c r="AP81" i="7"/>
  <c r="AQ81" i="7"/>
  <c r="AR81" i="7"/>
  <c r="AS81" i="7"/>
  <c r="AT81" i="7"/>
  <c r="AU81" i="7"/>
  <c r="AV81" i="7"/>
  <c r="AW81" i="7"/>
  <c r="AX81" i="7"/>
  <c r="AY81" i="7"/>
  <c r="AZ81" i="7"/>
  <c r="BA81" i="7"/>
  <c r="BB81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P82" i="7"/>
  <c r="AQ82" i="7"/>
  <c r="AR82" i="7"/>
  <c r="AS82" i="7"/>
  <c r="AT82" i="7"/>
  <c r="AU82" i="7"/>
  <c r="AV82" i="7"/>
  <c r="AW82" i="7"/>
  <c r="AX82" i="7"/>
  <c r="AY82" i="7"/>
  <c r="AZ82" i="7"/>
  <c r="BA82" i="7"/>
  <c r="BB82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AJ83" i="7"/>
  <c r="AK83" i="7"/>
  <c r="AL83" i="7"/>
  <c r="AM83" i="7"/>
  <c r="AN83" i="7"/>
  <c r="AO83" i="7"/>
  <c r="AP83" i="7"/>
  <c r="AQ83" i="7"/>
  <c r="AR83" i="7"/>
  <c r="AS83" i="7"/>
  <c r="AT83" i="7"/>
  <c r="AU83" i="7"/>
  <c r="AV83" i="7"/>
  <c r="AW83" i="7"/>
  <c r="AX83" i="7"/>
  <c r="AY83" i="7"/>
  <c r="AZ83" i="7"/>
  <c r="BA83" i="7"/>
  <c r="BB83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V84" i="7"/>
  <c r="W84" i="7"/>
  <c r="X84" i="7"/>
  <c r="Y84" i="7"/>
  <c r="Z84" i="7"/>
  <c r="AA84" i="7"/>
  <c r="AB84" i="7"/>
  <c r="AC84" i="7"/>
  <c r="AD84" i="7"/>
  <c r="AE84" i="7"/>
  <c r="AF84" i="7"/>
  <c r="AG84" i="7"/>
  <c r="AH84" i="7"/>
  <c r="AI84" i="7"/>
  <c r="AJ84" i="7"/>
  <c r="AK84" i="7"/>
  <c r="AL84" i="7"/>
  <c r="AM84" i="7"/>
  <c r="AN84" i="7"/>
  <c r="AO84" i="7"/>
  <c r="AP84" i="7"/>
  <c r="AQ84" i="7"/>
  <c r="AR84" i="7"/>
  <c r="AS84" i="7"/>
  <c r="AT84" i="7"/>
  <c r="AU84" i="7"/>
  <c r="AV84" i="7"/>
  <c r="AW84" i="7"/>
  <c r="AX84" i="7"/>
  <c r="AY84" i="7"/>
  <c r="AZ84" i="7"/>
  <c r="BA84" i="7"/>
  <c r="BB84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AG85" i="7"/>
  <c r="AH85" i="7"/>
  <c r="AI85" i="7"/>
  <c r="AJ85" i="7"/>
  <c r="AK85" i="7"/>
  <c r="AL85" i="7"/>
  <c r="AM85" i="7"/>
  <c r="AN85" i="7"/>
  <c r="AO85" i="7"/>
  <c r="AP85" i="7"/>
  <c r="AQ85" i="7"/>
  <c r="AR85" i="7"/>
  <c r="AS85" i="7"/>
  <c r="AT85" i="7"/>
  <c r="AU85" i="7"/>
  <c r="AV85" i="7"/>
  <c r="AW85" i="7"/>
  <c r="AX85" i="7"/>
  <c r="AY85" i="7"/>
  <c r="AZ85" i="7"/>
  <c r="BA85" i="7"/>
  <c r="BB85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V86" i="7"/>
  <c r="W86" i="7"/>
  <c r="X86" i="7"/>
  <c r="Y86" i="7"/>
  <c r="Z86" i="7"/>
  <c r="AA86" i="7"/>
  <c r="AB86" i="7"/>
  <c r="AC86" i="7"/>
  <c r="AD86" i="7"/>
  <c r="AE86" i="7"/>
  <c r="AF86" i="7"/>
  <c r="AG86" i="7"/>
  <c r="AH86" i="7"/>
  <c r="AI86" i="7"/>
  <c r="AJ86" i="7"/>
  <c r="AK86" i="7"/>
  <c r="AL86" i="7"/>
  <c r="AM86" i="7"/>
  <c r="AN86" i="7"/>
  <c r="AO86" i="7"/>
  <c r="AP86" i="7"/>
  <c r="AQ86" i="7"/>
  <c r="AR86" i="7"/>
  <c r="AS86" i="7"/>
  <c r="AT86" i="7"/>
  <c r="AU86" i="7"/>
  <c r="AV86" i="7"/>
  <c r="AW86" i="7"/>
  <c r="AX86" i="7"/>
  <c r="AY86" i="7"/>
  <c r="AZ86" i="7"/>
  <c r="BA86" i="7"/>
  <c r="BB86" i="7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V87" i="7"/>
  <c r="W87" i="7"/>
  <c r="X87" i="7"/>
  <c r="Y87" i="7"/>
  <c r="Z87" i="7"/>
  <c r="AA87" i="7"/>
  <c r="AB87" i="7"/>
  <c r="AC87" i="7"/>
  <c r="AD87" i="7"/>
  <c r="AE87" i="7"/>
  <c r="AF87" i="7"/>
  <c r="AG87" i="7"/>
  <c r="AH87" i="7"/>
  <c r="AI87" i="7"/>
  <c r="AJ87" i="7"/>
  <c r="AK87" i="7"/>
  <c r="AL87" i="7"/>
  <c r="AM87" i="7"/>
  <c r="AN87" i="7"/>
  <c r="AO87" i="7"/>
  <c r="AP87" i="7"/>
  <c r="AQ87" i="7"/>
  <c r="AR87" i="7"/>
  <c r="AS87" i="7"/>
  <c r="AT87" i="7"/>
  <c r="AU87" i="7"/>
  <c r="AV87" i="7"/>
  <c r="AW87" i="7"/>
  <c r="AX87" i="7"/>
  <c r="AY87" i="7"/>
  <c r="AZ87" i="7"/>
  <c r="BA87" i="7"/>
  <c r="BB87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AJ88" i="7"/>
  <c r="AK88" i="7"/>
  <c r="AL88" i="7"/>
  <c r="AM88" i="7"/>
  <c r="AN88" i="7"/>
  <c r="AO88" i="7"/>
  <c r="AP88" i="7"/>
  <c r="AQ88" i="7"/>
  <c r="AR88" i="7"/>
  <c r="AS88" i="7"/>
  <c r="AT88" i="7"/>
  <c r="AU88" i="7"/>
  <c r="AV88" i="7"/>
  <c r="AW88" i="7"/>
  <c r="AX88" i="7"/>
  <c r="AY88" i="7"/>
  <c r="AZ88" i="7"/>
  <c r="BA88" i="7"/>
  <c r="BB88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AJ89" i="7"/>
  <c r="AK89" i="7"/>
  <c r="AL89" i="7"/>
  <c r="AM89" i="7"/>
  <c r="AN89" i="7"/>
  <c r="AO89" i="7"/>
  <c r="AP89" i="7"/>
  <c r="AQ89" i="7"/>
  <c r="AR89" i="7"/>
  <c r="AS89" i="7"/>
  <c r="AT89" i="7"/>
  <c r="AU89" i="7"/>
  <c r="AV89" i="7"/>
  <c r="AW89" i="7"/>
  <c r="AX89" i="7"/>
  <c r="AY89" i="7"/>
  <c r="AZ89" i="7"/>
  <c r="BA89" i="7"/>
  <c r="BB89" i="7"/>
  <c r="F90" i="7"/>
  <c r="G90" i="7"/>
  <c r="H90" i="7"/>
  <c r="I90" i="7"/>
  <c r="J90" i="7"/>
  <c r="K90" i="7"/>
  <c r="L90" i="7"/>
  <c r="M90" i="7"/>
  <c r="N90" i="7"/>
  <c r="O90" i="7"/>
  <c r="P90" i="7"/>
  <c r="Q90" i="7"/>
  <c r="R90" i="7"/>
  <c r="S90" i="7"/>
  <c r="T90" i="7"/>
  <c r="U90" i="7"/>
  <c r="V90" i="7"/>
  <c r="W90" i="7"/>
  <c r="X90" i="7"/>
  <c r="Y90" i="7"/>
  <c r="Z90" i="7"/>
  <c r="AA90" i="7"/>
  <c r="AB90" i="7"/>
  <c r="AC90" i="7"/>
  <c r="AD90" i="7"/>
  <c r="AE90" i="7"/>
  <c r="AF90" i="7"/>
  <c r="AG90" i="7"/>
  <c r="AH90" i="7"/>
  <c r="AI90" i="7"/>
  <c r="AJ90" i="7"/>
  <c r="AK90" i="7"/>
  <c r="AL90" i="7"/>
  <c r="AM90" i="7"/>
  <c r="AN90" i="7"/>
  <c r="AO90" i="7"/>
  <c r="AP90" i="7"/>
  <c r="AQ90" i="7"/>
  <c r="AR90" i="7"/>
  <c r="AS90" i="7"/>
  <c r="AT90" i="7"/>
  <c r="AU90" i="7"/>
  <c r="AV90" i="7"/>
  <c r="AW90" i="7"/>
  <c r="AX90" i="7"/>
  <c r="AY90" i="7"/>
  <c r="AZ90" i="7"/>
  <c r="BA90" i="7"/>
  <c r="BB90" i="7"/>
  <c r="F91" i="7"/>
  <c r="G91" i="7"/>
  <c r="H91" i="7"/>
  <c r="I91" i="7"/>
  <c r="J91" i="7"/>
  <c r="K91" i="7"/>
  <c r="L91" i="7"/>
  <c r="M91" i="7"/>
  <c r="N91" i="7"/>
  <c r="O91" i="7"/>
  <c r="P91" i="7"/>
  <c r="Q91" i="7"/>
  <c r="R91" i="7"/>
  <c r="S91" i="7"/>
  <c r="T91" i="7"/>
  <c r="U91" i="7"/>
  <c r="V91" i="7"/>
  <c r="W91" i="7"/>
  <c r="X91" i="7"/>
  <c r="Y91" i="7"/>
  <c r="Z91" i="7"/>
  <c r="AA91" i="7"/>
  <c r="AB91" i="7"/>
  <c r="AC91" i="7"/>
  <c r="AD91" i="7"/>
  <c r="AE91" i="7"/>
  <c r="AF91" i="7"/>
  <c r="AG91" i="7"/>
  <c r="AH91" i="7"/>
  <c r="AI91" i="7"/>
  <c r="AJ91" i="7"/>
  <c r="AK91" i="7"/>
  <c r="AL91" i="7"/>
  <c r="AM91" i="7"/>
  <c r="AN91" i="7"/>
  <c r="AO91" i="7"/>
  <c r="AP91" i="7"/>
  <c r="AQ91" i="7"/>
  <c r="AR91" i="7"/>
  <c r="AS91" i="7"/>
  <c r="AT91" i="7"/>
  <c r="AU91" i="7"/>
  <c r="AV91" i="7"/>
  <c r="AW91" i="7"/>
  <c r="AX91" i="7"/>
  <c r="AY91" i="7"/>
  <c r="AZ91" i="7"/>
  <c r="BA91" i="7"/>
  <c r="BB91" i="7"/>
  <c r="F92" i="7"/>
  <c r="G92" i="7"/>
  <c r="H92" i="7"/>
  <c r="I92" i="7"/>
  <c r="J92" i="7"/>
  <c r="K92" i="7"/>
  <c r="L92" i="7"/>
  <c r="M92" i="7"/>
  <c r="N92" i="7"/>
  <c r="O92" i="7"/>
  <c r="P92" i="7"/>
  <c r="Q92" i="7"/>
  <c r="R92" i="7"/>
  <c r="S92" i="7"/>
  <c r="T92" i="7"/>
  <c r="U92" i="7"/>
  <c r="V92" i="7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AM92" i="7"/>
  <c r="AN92" i="7"/>
  <c r="AO92" i="7"/>
  <c r="AP92" i="7"/>
  <c r="AQ92" i="7"/>
  <c r="AR92" i="7"/>
  <c r="AS92" i="7"/>
  <c r="AT92" i="7"/>
  <c r="AU92" i="7"/>
  <c r="AV92" i="7"/>
  <c r="AW92" i="7"/>
  <c r="AX92" i="7"/>
  <c r="AY92" i="7"/>
  <c r="AZ92" i="7"/>
  <c r="BA92" i="7"/>
  <c r="BB92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AJ93" i="7"/>
  <c r="AK93" i="7"/>
  <c r="AL93" i="7"/>
  <c r="AM93" i="7"/>
  <c r="AN93" i="7"/>
  <c r="AO93" i="7"/>
  <c r="AP93" i="7"/>
  <c r="AQ93" i="7"/>
  <c r="AR93" i="7"/>
  <c r="AS93" i="7"/>
  <c r="AT93" i="7"/>
  <c r="AU93" i="7"/>
  <c r="AV93" i="7"/>
  <c r="AW93" i="7"/>
  <c r="AX93" i="7"/>
  <c r="AY93" i="7"/>
  <c r="AZ93" i="7"/>
  <c r="BA93" i="7"/>
  <c r="BB93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T94" i="7"/>
  <c r="U94" i="7"/>
  <c r="V94" i="7"/>
  <c r="W94" i="7"/>
  <c r="X94" i="7"/>
  <c r="Y94" i="7"/>
  <c r="Z94" i="7"/>
  <c r="AA94" i="7"/>
  <c r="AB94" i="7"/>
  <c r="AC94" i="7"/>
  <c r="AD94" i="7"/>
  <c r="AE94" i="7"/>
  <c r="AF94" i="7"/>
  <c r="AG94" i="7"/>
  <c r="AH94" i="7"/>
  <c r="AI94" i="7"/>
  <c r="AJ94" i="7"/>
  <c r="AK94" i="7"/>
  <c r="AL94" i="7"/>
  <c r="AM94" i="7"/>
  <c r="AN94" i="7"/>
  <c r="AO94" i="7"/>
  <c r="AP94" i="7"/>
  <c r="AQ94" i="7"/>
  <c r="AR94" i="7"/>
  <c r="AS94" i="7"/>
  <c r="AT94" i="7"/>
  <c r="AU94" i="7"/>
  <c r="AV94" i="7"/>
  <c r="AW94" i="7"/>
  <c r="AX94" i="7"/>
  <c r="AY94" i="7"/>
  <c r="AZ94" i="7"/>
  <c r="BA94" i="7"/>
  <c r="BB94" i="7"/>
  <c r="D94" i="7"/>
  <c r="E94" i="7"/>
  <c r="D79" i="7"/>
  <c r="D71" i="7"/>
  <c r="D54" i="7"/>
  <c r="D35" i="7"/>
  <c r="D31" i="7"/>
  <c r="D30" i="7"/>
  <c r="D29" i="7"/>
  <c r="D28" i="7"/>
  <c r="D27" i="7"/>
  <c r="D12" i="7" s="1"/>
  <c r="D26" i="7"/>
  <c r="D25" i="7"/>
  <c r="D2" i="7"/>
  <c r="D7" i="7"/>
  <c r="D8" i="7"/>
  <c r="D9" i="7"/>
  <c r="D15" i="7"/>
  <c r="D16" i="7"/>
  <c r="D17" i="7"/>
  <c r="D19" i="7"/>
  <c r="D20" i="7"/>
  <c r="D21" i="7"/>
  <c r="D22" i="7"/>
  <c r="D24" i="7"/>
  <c r="D32" i="7"/>
  <c r="D33" i="7"/>
  <c r="D34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2" i="7"/>
  <c r="D73" i="7"/>
  <c r="D74" i="7"/>
  <c r="D75" i="7"/>
  <c r="D76" i="7"/>
  <c r="D78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E79" i="7"/>
  <c r="E71" i="7"/>
  <c r="E54" i="7"/>
  <c r="E35" i="7"/>
  <c r="E31" i="7"/>
  <c r="E30" i="7"/>
  <c r="E29" i="7"/>
  <c r="E28" i="7"/>
  <c r="E27" i="7"/>
  <c r="E26" i="7"/>
  <c r="E25" i="7"/>
  <c r="E2" i="7"/>
  <c r="E52" i="7"/>
  <c r="E51" i="7"/>
  <c r="E50" i="7"/>
  <c r="E49" i="7"/>
  <c r="E47" i="7"/>
  <c r="E46" i="7"/>
  <c r="E45" i="7"/>
  <c r="E43" i="7"/>
  <c r="E42" i="7"/>
  <c r="E41" i="7"/>
  <c r="E57" i="7"/>
  <c r="E56" i="7"/>
  <c r="E55" i="7"/>
  <c r="E60" i="7"/>
  <c r="E65" i="7"/>
  <c r="E73" i="7"/>
  <c r="E75" i="7"/>
  <c r="E74" i="7"/>
  <c r="E72" i="7"/>
  <c r="E70" i="7"/>
  <c r="E69" i="7"/>
  <c r="E68" i="7"/>
  <c r="E67" i="7"/>
  <c r="E66" i="7"/>
  <c r="E64" i="7"/>
  <c r="E63" i="7"/>
  <c r="E62" i="7"/>
  <c r="E61" i="7"/>
  <c r="E58" i="7"/>
  <c r="E36" i="7"/>
  <c r="E22" i="7"/>
  <c r="E21" i="7"/>
  <c r="E20" i="7"/>
  <c r="E19" i="7"/>
  <c r="E17" i="7"/>
  <c r="E16" i="7"/>
  <c r="E15" i="7"/>
  <c r="E9" i="7"/>
  <c r="E7" i="7"/>
  <c r="E39" i="7"/>
  <c r="E38" i="7"/>
  <c r="N5" i="4"/>
  <c r="R5" i="4"/>
  <c r="O5" i="4"/>
  <c r="F6" i="4"/>
  <c r="F9" i="4"/>
  <c r="F12" i="4"/>
  <c r="F15" i="4"/>
  <c r="F18" i="4"/>
  <c r="F21" i="4"/>
  <c r="F24" i="4"/>
  <c r="F27" i="4"/>
  <c r="F30" i="4"/>
  <c r="F33" i="4"/>
  <c r="F36" i="4"/>
  <c r="F39" i="4"/>
  <c r="F42" i="4"/>
  <c r="F45" i="4"/>
  <c r="F48" i="4"/>
  <c r="F51" i="4"/>
  <c r="F54" i="4"/>
  <c r="G17" i="4"/>
  <c r="G38" i="4"/>
  <c r="G6" i="4"/>
  <c r="G9" i="4"/>
  <c r="G12" i="4"/>
  <c r="G15" i="4"/>
  <c r="G18" i="4"/>
  <c r="G21" i="4"/>
  <c r="G24" i="4"/>
  <c r="G27" i="4"/>
  <c r="G30" i="4"/>
  <c r="G33" i="4"/>
  <c r="G36" i="4"/>
  <c r="G39" i="4"/>
  <c r="G42" i="4"/>
  <c r="G45" i="4"/>
  <c r="G48" i="4"/>
  <c r="G51" i="4"/>
  <c r="G54" i="4"/>
  <c r="G11" i="4"/>
  <c r="G26" i="4"/>
  <c r="G44" i="4"/>
  <c r="F7" i="4"/>
  <c r="F10" i="4"/>
  <c r="F13" i="4"/>
  <c r="F16" i="4"/>
  <c r="F19" i="4"/>
  <c r="F22" i="4"/>
  <c r="F25" i="4"/>
  <c r="F28" i="4"/>
  <c r="F31" i="4"/>
  <c r="F34" i="4"/>
  <c r="F37" i="4"/>
  <c r="F40" i="4"/>
  <c r="F43" i="4"/>
  <c r="F46" i="4"/>
  <c r="F49" i="4"/>
  <c r="F52" i="4"/>
  <c r="G8" i="4"/>
  <c r="G23" i="4"/>
  <c r="G29" i="4"/>
  <c r="G41" i="4"/>
  <c r="G53" i="4"/>
  <c r="G7" i="4"/>
  <c r="G10" i="4"/>
  <c r="G13" i="4"/>
  <c r="G16" i="4"/>
  <c r="G19" i="4"/>
  <c r="G22" i="4"/>
  <c r="G25" i="4"/>
  <c r="G28" i="4"/>
  <c r="G31" i="4"/>
  <c r="G34" i="4"/>
  <c r="G37" i="4"/>
  <c r="G40" i="4"/>
  <c r="G43" i="4"/>
  <c r="G46" i="4"/>
  <c r="G49" i="4"/>
  <c r="G52" i="4"/>
  <c r="G14" i="4"/>
  <c r="G32" i="4"/>
  <c r="G47" i="4"/>
  <c r="F8" i="4"/>
  <c r="F11" i="4"/>
  <c r="F14" i="4"/>
  <c r="F17" i="4"/>
  <c r="F20" i="4"/>
  <c r="F23" i="4"/>
  <c r="F26" i="4"/>
  <c r="F29" i="4"/>
  <c r="F32" i="4"/>
  <c r="F35" i="4"/>
  <c r="F38" i="4"/>
  <c r="F41" i="4"/>
  <c r="F44" i="4"/>
  <c r="F47" i="4"/>
  <c r="F50" i="4"/>
  <c r="F53" i="4"/>
  <c r="G20" i="4"/>
  <c r="G35" i="4"/>
  <c r="G50" i="4"/>
  <c r="F5" i="4"/>
  <c r="G5" i="4"/>
  <c r="G4" i="4"/>
  <c r="F4" i="4"/>
  <c r="BE32" i="4"/>
  <c r="BE51" i="4"/>
  <c r="BE14" i="4"/>
  <c r="BE35" i="4"/>
  <c r="BE46" i="4"/>
  <c r="BE28" i="4"/>
  <c r="BE17" i="4"/>
  <c r="BE33" i="4"/>
  <c r="BE5" i="4"/>
  <c r="BE54" i="4"/>
  <c r="BE13" i="4"/>
  <c r="BE7" i="4"/>
  <c r="BE53" i="4"/>
  <c r="BE26" i="4"/>
  <c r="BE23" i="4"/>
  <c r="BE10" i="4"/>
  <c r="BE8" i="4"/>
  <c r="BE15" i="4"/>
  <c r="BE37" i="4"/>
  <c r="BE44" i="4"/>
  <c r="BE39" i="4"/>
  <c r="BE47" i="4"/>
  <c r="BE34" i="4"/>
  <c r="BE48" i="4"/>
  <c r="BE42" i="4"/>
  <c r="BE18" i="4"/>
  <c r="BE19" i="4"/>
  <c r="BE36" i="4"/>
  <c r="BE49" i="4"/>
  <c r="BE50" i="4"/>
  <c r="BE9" i="4"/>
  <c r="BE52" i="4"/>
  <c r="BE6" i="4"/>
  <c r="BE25" i="4"/>
  <c r="BE30" i="4"/>
  <c r="BE40" i="4"/>
  <c r="BE16" i="4"/>
  <c r="BE20" i="4"/>
  <c r="BE11" i="4"/>
  <c r="BE45" i="4"/>
  <c r="BE43" i="4"/>
  <c r="BE4" i="4"/>
  <c r="BE41" i="4"/>
  <c r="BE27" i="4"/>
  <c r="BE21" i="4"/>
  <c r="BE38" i="4"/>
  <c r="BE31" i="4"/>
  <c r="BE24" i="4"/>
  <c r="BE29" i="4"/>
  <c r="BE22" i="4"/>
  <c r="BE12" i="4"/>
  <c r="S5" i="4" l="1"/>
  <c r="Q5" i="4"/>
  <c r="P5" i="4"/>
  <c r="AG4" i="7"/>
  <c r="AK12" i="7"/>
  <c r="AA4" i="7"/>
  <c r="AE12" i="7"/>
  <c r="D4" i="7"/>
  <c r="Y12" i="7"/>
  <c r="U4" i="7"/>
  <c r="S12" i="7"/>
  <c r="AY4" i="7"/>
  <c r="O4" i="7"/>
  <c r="AW12" i="7"/>
  <c r="M12" i="7"/>
  <c r="AS4" i="7"/>
  <c r="I4" i="7"/>
  <c r="AQ12" i="7"/>
  <c r="G12" i="7"/>
  <c r="AM4" i="7"/>
  <c r="BA4" i="7"/>
  <c r="BA12" i="7"/>
  <c r="AU4" i="7"/>
  <c r="AU12" i="7"/>
  <c r="AO4" i="7"/>
  <c r="AO12" i="7"/>
  <c r="AI4" i="7"/>
  <c r="AI12" i="7"/>
  <c r="AC4" i="7"/>
  <c r="AC12" i="7"/>
  <c r="W4" i="7"/>
  <c r="W12" i="7"/>
  <c r="Q4" i="7"/>
  <c r="Q12" i="7"/>
  <c r="K4" i="7"/>
  <c r="K12" i="7"/>
  <c r="BB12" i="7"/>
  <c r="AV12" i="7"/>
  <c r="AP12" i="7"/>
  <c r="AJ12" i="7"/>
  <c r="AD12" i="7"/>
  <c r="X12" i="7"/>
  <c r="R12" i="7"/>
  <c r="L12" i="7"/>
  <c r="F12" i="7"/>
  <c r="AX4" i="7"/>
  <c r="AR4" i="7"/>
  <c r="AL4" i="7"/>
  <c r="AF4" i="7"/>
  <c r="Z4" i="7"/>
  <c r="T4" i="7"/>
  <c r="N4" i="7"/>
  <c r="H4" i="7"/>
  <c r="AZ12" i="7"/>
  <c r="AT12" i="7"/>
  <c r="AN12" i="7"/>
  <c r="AH12" i="7"/>
  <c r="AB12" i="7"/>
  <c r="V12" i="7"/>
  <c r="P12" i="7"/>
  <c r="J12" i="7"/>
  <c r="E33" i="7"/>
  <c r="E34" i="7"/>
  <c r="O48" i="4"/>
  <c r="G33" i="6"/>
  <c r="N23" i="4"/>
  <c r="N44" i="4"/>
  <c r="G37" i="6"/>
  <c r="G42" i="6"/>
  <c r="O26" i="4"/>
  <c r="O36" i="4"/>
  <c r="O15" i="4"/>
  <c r="G44" i="6"/>
  <c r="N51" i="4"/>
  <c r="O49" i="4"/>
  <c r="G10" i="6"/>
  <c r="G27" i="6"/>
  <c r="N48" i="4"/>
  <c r="O32" i="4"/>
  <c r="O33" i="4"/>
  <c r="O29" i="4"/>
  <c r="O38" i="4"/>
  <c r="N39" i="4"/>
  <c r="N41" i="4"/>
  <c r="N22" i="4"/>
  <c r="G26" i="6"/>
  <c r="N8" i="4"/>
  <c r="O39" i="4"/>
  <c r="N33" i="4"/>
  <c r="O21" i="4"/>
  <c r="G24" i="6"/>
  <c r="O25" i="4"/>
  <c r="G9" i="6"/>
  <c r="N24" i="4"/>
  <c r="N10" i="4"/>
  <c r="G19" i="6"/>
  <c r="O44" i="4"/>
  <c r="G4" i="6"/>
  <c r="G53" i="6"/>
  <c r="N21" i="4"/>
  <c r="O20" i="4"/>
  <c r="O43" i="4"/>
  <c r="N11" i="4"/>
  <c r="N53" i="4"/>
  <c r="G12" i="6"/>
  <c r="O28" i="4"/>
  <c r="O4" i="4"/>
  <c r="O31" i="4"/>
  <c r="G6" i="6"/>
  <c r="O9" i="4"/>
  <c r="G7" i="6"/>
  <c r="N38" i="4"/>
  <c r="G29" i="6"/>
  <c r="N13" i="4"/>
  <c r="O19" i="4"/>
  <c r="O45" i="4"/>
  <c r="G17" i="6"/>
  <c r="N34" i="4"/>
  <c r="N4" i="4"/>
  <c r="N19" i="4"/>
  <c r="O18" i="4"/>
  <c r="G20" i="6"/>
  <c r="O37" i="4"/>
  <c r="O24" i="4"/>
  <c r="N18" i="4"/>
  <c r="O30" i="4"/>
  <c r="N29" i="4"/>
  <c r="O46" i="4"/>
  <c r="G31" i="6"/>
  <c r="N15" i="4"/>
  <c r="G16" i="6"/>
  <c r="N54" i="4"/>
  <c r="O50" i="4"/>
  <c r="O40" i="4"/>
  <c r="O17" i="4"/>
  <c r="O12" i="4"/>
  <c r="O51" i="4"/>
  <c r="N7" i="4"/>
  <c r="O27" i="4"/>
  <c r="N52" i="4"/>
  <c r="G14" i="6"/>
  <c r="G49" i="6"/>
  <c r="G45" i="6"/>
  <c r="G52" i="6"/>
  <c r="G21" i="6"/>
  <c r="G35" i="6"/>
  <c r="G54" i="6"/>
  <c r="N45" i="4"/>
  <c r="O22" i="4"/>
  <c r="O14" i="4"/>
  <c r="N30" i="4"/>
  <c r="G25" i="6"/>
  <c r="N42" i="4"/>
  <c r="G8" i="6"/>
  <c r="G51" i="6"/>
  <c r="O13" i="4"/>
  <c r="N37" i="4"/>
  <c r="N36" i="4"/>
  <c r="G40" i="6"/>
  <c r="G39" i="6"/>
  <c r="O34" i="4"/>
  <c r="N46" i="4"/>
  <c r="N9" i="4"/>
  <c r="G38" i="6"/>
  <c r="N49" i="4"/>
  <c r="G50" i="6"/>
  <c r="G23" i="6"/>
  <c r="G32" i="6"/>
  <c r="G30" i="6"/>
  <c r="N31" i="4"/>
  <c r="N43" i="4"/>
  <c r="G5" i="6"/>
  <c r="N6" i="4"/>
  <c r="N50" i="4"/>
  <c r="G46" i="6"/>
  <c r="N47" i="4"/>
  <c r="G43" i="6"/>
  <c r="O16" i="4"/>
  <c r="N32" i="4"/>
  <c r="O6" i="4"/>
  <c r="G11" i="6"/>
  <c r="G28" i="6"/>
  <c r="G15" i="6"/>
  <c r="G18" i="6"/>
  <c r="O35" i="4"/>
  <c r="O53" i="4"/>
  <c r="O52" i="4"/>
  <c r="O8" i="4"/>
  <c r="O10" i="4"/>
  <c r="G41" i="6"/>
  <c r="G48" i="6"/>
  <c r="N28" i="4"/>
  <c r="N25" i="4"/>
  <c r="O42" i="4"/>
  <c r="N27" i="4"/>
  <c r="N26" i="4"/>
  <c r="O11" i="4"/>
  <c r="G47" i="6"/>
  <c r="N14" i="4"/>
  <c r="N16" i="4"/>
  <c r="O54" i="4"/>
  <c r="G22" i="6"/>
  <c r="G36" i="6"/>
  <c r="N40" i="4"/>
  <c r="O41" i="4"/>
  <c r="N12" i="4"/>
  <c r="O7" i="4"/>
  <c r="G34" i="6"/>
  <c r="O47" i="4"/>
  <c r="O23" i="4"/>
  <c r="N20" i="4"/>
  <c r="G13" i="6"/>
  <c r="N17" i="4"/>
  <c r="N35" i="4"/>
  <c r="S4" i="4" l="1"/>
  <c r="S23" i="4"/>
  <c r="S47" i="4"/>
  <c r="S7" i="4"/>
  <c r="S41" i="4"/>
  <c r="S54" i="4"/>
  <c r="S11" i="4"/>
  <c r="S42" i="4"/>
  <c r="S10" i="4"/>
  <c r="S8" i="4"/>
  <c r="S52" i="4"/>
  <c r="S53" i="4"/>
  <c r="S35" i="4"/>
  <c r="S6" i="4"/>
  <c r="S16" i="4"/>
  <c r="S34" i="4"/>
  <c r="S13" i="4"/>
  <c r="S14" i="4"/>
  <c r="S22" i="4"/>
  <c r="S27" i="4"/>
  <c r="S51" i="4"/>
  <c r="S12" i="4"/>
  <c r="S17" i="4"/>
  <c r="S40" i="4"/>
  <c r="S50" i="4"/>
  <c r="S46" i="4"/>
  <c r="S30" i="4"/>
  <c r="S24" i="4"/>
  <c r="S37" i="4"/>
  <c r="S18" i="4"/>
  <c r="S45" i="4"/>
  <c r="S19" i="4"/>
  <c r="S9" i="4"/>
  <c r="S31" i="4"/>
  <c r="S28" i="4"/>
  <c r="S43" i="4"/>
  <c r="S20" i="4"/>
  <c r="S44" i="4"/>
  <c r="S25" i="4"/>
  <c r="S21" i="4"/>
  <c r="S39" i="4"/>
  <c r="S38" i="4"/>
  <c r="S29" i="4"/>
  <c r="S33" i="4"/>
  <c r="S32" i="4"/>
  <c r="S49" i="4"/>
  <c r="S15" i="4"/>
  <c r="S36" i="4"/>
  <c r="S26" i="4"/>
  <c r="S48" i="4"/>
  <c r="Q4" i="4"/>
  <c r="Q51" i="4"/>
  <c r="Q48" i="4"/>
  <c r="Q45" i="4"/>
  <c r="Q42" i="4"/>
  <c r="Q39" i="4"/>
  <c r="Q36" i="4"/>
  <c r="Q30" i="4"/>
  <c r="Q27" i="4"/>
  <c r="Q24" i="4"/>
  <c r="Q21" i="4"/>
  <c r="Q18" i="4"/>
  <c r="Q15" i="4"/>
  <c r="Q12" i="4"/>
  <c r="Q9" i="4"/>
  <c r="Q6" i="4"/>
  <c r="Q53" i="4"/>
  <c r="Q50" i="4"/>
  <c r="Q47" i="4"/>
  <c r="Q44" i="4"/>
  <c r="Q41" i="4"/>
  <c r="Q38" i="4"/>
  <c r="Q35" i="4"/>
  <c r="Q32" i="4"/>
  <c r="Q29" i="4"/>
  <c r="Q26" i="4"/>
  <c r="Q23" i="4"/>
  <c r="Q20" i="4"/>
  <c r="Q17" i="4"/>
  <c r="Q14" i="4"/>
  <c r="Q11" i="4"/>
  <c r="Q8" i="4"/>
  <c r="Q52" i="4"/>
  <c r="Q49" i="4"/>
  <c r="Q46" i="4"/>
  <c r="Q43" i="4"/>
  <c r="Q40" i="4"/>
  <c r="Q37" i="4"/>
  <c r="Q34" i="4"/>
  <c r="Q31" i="4"/>
  <c r="Q28" i="4"/>
  <c r="Q25" i="4"/>
  <c r="Q22" i="4"/>
  <c r="Q19" i="4"/>
  <c r="Q16" i="4"/>
  <c r="Q13" i="4"/>
  <c r="Q10" i="4"/>
  <c r="Q7" i="4"/>
  <c r="Q54" i="4"/>
  <c r="Q33" i="4"/>
  <c r="P51" i="4"/>
  <c r="P48" i="4"/>
  <c r="P45" i="4"/>
  <c r="P42" i="4"/>
  <c r="P39" i="4"/>
  <c r="P36" i="4"/>
  <c r="P30" i="4"/>
  <c r="P27" i="4"/>
  <c r="P24" i="4"/>
  <c r="P21" i="4"/>
  <c r="P18" i="4"/>
  <c r="P15" i="4"/>
  <c r="P12" i="4"/>
  <c r="P9" i="4"/>
  <c r="P6" i="4"/>
  <c r="P53" i="4"/>
  <c r="P50" i="4"/>
  <c r="P47" i="4"/>
  <c r="P44" i="4"/>
  <c r="P41" i="4"/>
  <c r="P38" i="4"/>
  <c r="P35" i="4"/>
  <c r="P32" i="4"/>
  <c r="P29" i="4"/>
  <c r="P26" i="4"/>
  <c r="P23" i="4"/>
  <c r="P20" i="4"/>
  <c r="P17" i="4"/>
  <c r="P14" i="4"/>
  <c r="P11" i="4"/>
  <c r="P8" i="4"/>
  <c r="P52" i="4"/>
  <c r="P49" i="4"/>
  <c r="P46" i="4"/>
  <c r="P43" i="4"/>
  <c r="P40" i="4"/>
  <c r="P37" i="4"/>
  <c r="P34" i="4"/>
  <c r="P31" i="4"/>
  <c r="P28" i="4"/>
  <c r="P25" i="4"/>
  <c r="P22" i="4"/>
  <c r="P19" i="4"/>
  <c r="P16" i="4"/>
  <c r="P13" i="4"/>
  <c r="P10" i="4"/>
  <c r="P7" i="4"/>
  <c r="P54" i="4"/>
  <c r="P33" i="4"/>
  <c r="P4" i="4"/>
  <c r="E24" i="7"/>
  <c r="U9" i="4"/>
  <c r="U36" i="4"/>
  <c r="V19" i="4"/>
  <c r="U23" i="4"/>
  <c r="U41" i="4"/>
  <c r="U30" i="4"/>
  <c r="U8" i="4"/>
  <c r="U13" i="4"/>
  <c r="U53" i="4"/>
  <c r="V7" i="4"/>
  <c r="U22" i="4"/>
  <c r="V23" i="4"/>
  <c r="U15" i="4"/>
  <c r="U34" i="4"/>
  <c r="V32" i="4"/>
  <c r="V43" i="4"/>
  <c r="V10" i="4"/>
  <c r="V12" i="4"/>
  <c r="U20" i="4"/>
  <c r="V24" i="4"/>
  <c r="U43" i="4"/>
  <c r="V8" i="4"/>
  <c r="U10" i="4"/>
  <c r="U46" i="4"/>
  <c r="V13" i="4"/>
  <c r="V33" i="4"/>
  <c r="V47" i="4"/>
  <c r="U40" i="4"/>
  <c r="U31" i="4"/>
  <c r="U47" i="4"/>
  <c r="V40" i="4"/>
  <c r="V11" i="4"/>
  <c r="U50" i="4"/>
  <c r="V27" i="4"/>
  <c r="U44" i="4"/>
  <c r="V14" i="4"/>
  <c r="V28" i="4"/>
  <c r="U28" i="4"/>
  <c r="V34" i="4"/>
  <c r="U39" i="4"/>
  <c r="V41" i="4"/>
  <c r="U4" i="4"/>
  <c r="V6" i="4"/>
  <c r="U29" i="4"/>
  <c r="V16" i="4"/>
  <c r="V53" i="4"/>
  <c r="U32" i="4"/>
  <c r="V42" i="4"/>
  <c r="U12" i="4"/>
  <c r="V51" i="4"/>
  <c r="U49" i="4"/>
  <c r="V29" i="4"/>
  <c r="V45" i="4"/>
  <c r="U35" i="4"/>
  <c r="U5" i="4"/>
  <c r="U48" i="4"/>
  <c r="U42" i="4"/>
  <c r="U16" i="4"/>
  <c r="V54" i="4"/>
  <c r="V48" i="4"/>
  <c r="V39" i="4"/>
  <c r="U33" i="4"/>
  <c r="V30" i="4"/>
  <c r="V15" i="4"/>
  <c r="V25" i="4"/>
  <c r="V49" i="4"/>
  <c r="U21" i="4"/>
  <c r="V52" i="4"/>
  <c r="V17" i="4"/>
  <c r="V9" i="4"/>
  <c r="V46" i="4"/>
  <c r="V37" i="4"/>
  <c r="V50" i="4"/>
  <c r="V21" i="4"/>
  <c r="U51" i="4"/>
  <c r="V18" i="4"/>
  <c r="U27" i="4"/>
  <c r="V38" i="4"/>
  <c r="V36" i="4"/>
  <c r="V26" i="4"/>
  <c r="U38" i="4"/>
  <c r="V20" i="4"/>
  <c r="V22" i="4"/>
  <c r="U7" i="4"/>
  <c r="U52" i="4"/>
  <c r="V5" i="4"/>
  <c r="U25" i="4"/>
  <c r="U14" i="4"/>
  <c r="U6" i="4"/>
  <c r="U11" i="4"/>
  <c r="V31" i="4"/>
  <c r="U54" i="4"/>
  <c r="U37" i="4"/>
  <c r="U18" i="4"/>
  <c r="U26" i="4"/>
  <c r="U45" i="4"/>
  <c r="U19" i="4"/>
  <c r="V44" i="4"/>
  <c r="V35" i="4"/>
  <c r="U24" i="4"/>
  <c r="U17" i="4"/>
  <c r="Q10" i="7" l="1"/>
  <c r="X10" i="7"/>
  <c r="S10" i="7"/>
  <c r="AS10" i="7"/>
  <c r="Z10" i="7"/>
  <c r="R10" i="7"/>
  <c r="AK10" i="7"/>
  <c r="BB10" i="7"/>
  <c r="K10" i="7"/>
  <c r="F10" i="7"/>
  <c r="N10" i="7"/>
  <c r="Y10" i="7"/>
  <c r="AZ10" i="7"/>
  <c r="G10" i="7"/>
  <c r="AL10" i="7"/>
  <c r="AA10" i="7"/>
  <c r="AY10" i="7"/>
  <c r="U10" i="7"/>
  <c r="AG10" i="7"/>
  <c r="P10" i="7"/>
  <c r="AP10" i="7"/>
  <c r="AV10" i="7"/>
  <c r="AI10" i="7"/>
  <c r="AW10" i="7"/>
  <c r="L10" i="7"/>
  <c r="AF10" i="7"/>
  <c r="AC10" i="7"/>
  <c r="AM10" i="7"/>
  <c r="AB10" i="7"/>
  <c r="AR10" i="7"/>
  <c r="AX10" i="7"/>
  <c r="AU10" i="7"/>
  <c r="AE10" i="7"/>
  <c r="AN10" i="7"/>
  <c r="AT10" i="7"/>
  <c r="J10" i="7"/>
  <c r="AQ10" i="7"/>
  <c r="T10" i="7"/>
  <c r="AH10" i="7"/>
  <c r="O10" i="7"/>
  <c r="V10" i="7"/>
  <c r="BA10" i="7"/>
  <c r="M10" i="7"/>
  <c r="H10" i="7"/>
  <c r="AD10" i="7"/>
  <c r="AO10" i="7"/>
  <c r="W10" i="7"/>
  <c r="AJ10" i="7"/>
  <c r="I10" i="7"/>
  <c r="AM77" i="7"/>
  <c r="AM23" i="7"/>
  <c r="AK23" i="7"/>
  <c r="AK77" i="7"/>
  <c r="AO23" i="7"/>
  <c r="AO77" i="7"/>
  <c r="Z23" i="7"/>
  <c r="Z77" i="7"/>
  <c r="AC23" i="7"/>
  <c r="AC77" i="7"/>
  <c r="T23" i="7"/>
  <c r="T77" i="7"/>
  <c r="AS23" i="7"/>
  <c r="AS77" i="7"/>
  <c r="AX23" i="7"/>
  <c r="AX77" i="7"/>
  <c r="V23" i="7"/>
  <c r="V77" i="7"/>
  <c r="AI23" i="7"/>
  <c r="AI77" i="7"/>
  <c r="K23" i="7"/>
  <c r="K77" i="7"/>
  <c r="AJ23" i="7"/>
  <c r="AJ77" i="7"/>
  <c r="AL23" i="7"/>
  <c r="AL77" i="7"/>
  <c r="AQ23" i="7"/>
  <c r="AQ77" i="7"/>
  <c r="R23" i="7"/>
  <c r="R77" i="7"/>
  <c r="AN23" i="7"/>
  <c r="AN77" i="7"/>
  <c r="N23" i="7"/>
  <c r="N77" i="7"/>
  <c r="BA23" i="7"/>
  <c r="BA77" i="7"/>
  <c r="BB23" i="7"/>
  <c r="BB77" i="7"/>
  <c r="O23" i="7"/>
  <c r="O77" i="7"/>
  <c r="AB23" i="7"/>
  <c r="AB77" i="7"/>
  <c r="Q23" i="7"/>
  <c r="Q77" i="7"/>
  <c r="M23" i="7"/>
  <c r="M77" i="7"/>
  <c r="AZ23" i="7"/>
  <c r="AZ77" i="7"/>
  <c r="AW23" i="7"/>
  <c r="AW77" i="7"/>
  <c r="U77" i="7"/>
  <c r="U23" i="7"/>
  <c r="AE23" i="7"/>
  <c r="AE77" i="7"/>
  <c r="X23" i="7"/>
  <c r="X77" i="7"/>
  <c r="L23" i="7"/>
  <c r="L77" i="7"/>
  <c r="AH23" i="7"/>
  <c r="AH77" i="7"/>
  <c r="H23" i="7"/>
  <c r="H77" i="7"/>
  <c r="G23" i="7"/>
  <c r="G77" i="7"/>
  <c r="AF23" i="7"/>
  <c r="AF77" i="7"/>
  <c r="Y23" i="7"/>
  <c r="Y77" i="7"/>
  <c r="I23" i="7"/>
  <c r="I77" i="7"/>
  <c r="AD23" i="7"/>
  <c r="AD77" i="7"/>
  <c r="AY23" i="7"/>
  <c r="AY77" i="7"/>
  <c r="P23" i="7"/>
  <c r="P77" i="7"/>
  <c r="J23" i="7"/>
  <c r="J77" i="7"/>
  <c r="AU23" i="7"/>
  <c r="AU77" i="7"/>
  <c r="AV23" i="7"/>
  <c r="AV77" i="7"/>
  <c r="AG77" i="7"/>
  <c r="AG23" i="7"/>
  <c r="AR23" i="7"/>
  <c r="AR77" i="7"/>
  <c r="S23" i="7"/>
  <c r="S77" i="7"/>
  <c r="AT23" i="7"/>
  <c r="AT77" i="7"/>
  <c r="AA77" i="7"/>
  <c r="AA23" i="7"/>
  <c r="F23" i="7"/>
  <c r="F77" i="7"/>
  <c r="AP23" i="7"/>
  <c r="AP77" i="7"/>
  <c r="W23" i="7"/>
  <c r="W77" i="7"/>
  <c r="D23" i="7"/>
  <c r="D77" i="7"/>
  <c r="D10" i="7"/>
  <c r="E23" i="7"/>
  <c r="E77" i="7"/>
  <c r="E10" i="7"/>
  <c r="H10" i="1"/>
  <c r="H14" i="1"/>
  <c r="H15" i="1" s="1"/>
  <c r="H35" i="1"/>
  <c r="R11" i="9"/>
  <c r="R31" i="9"/>
  <c r="R22" i="9"/>
  <c r="R21" i="9"/>
  <c r="R19" i="9"/>
  <c r="E8" i="6"/>
  <c r="R37" i="9"/>
  <c r="R47" i="9"/>
  <c r="R24" i="9"/>
  <c r="R25" i="9"/>
  <c r="R52" i="9"/>
  <c r="R4" i="9"/>
  <c r="R50" i="9"/>
  <c r="R17" i="9"/>
  <c r="R53" i="9"/>
  <c r="R18" i="9"/>
  <c r="R8" i="9"/>
  <c r="R9" i="9"/>
  <c r="R12" i="9"/>
  <c r="R42" i="9"/>
  <c r="R54" i="9"/>
  <c r="R32" i="9"/>
  <c r="R6" i="9"/>
  <c r="R48" i="9"/>
  <c r="R51" i="9"/>
  <c r="R15" i="9"/>
  <c r="R39" i="9"/>
  <c r="R40" i="9"/>
  <c r="R49" i="9"/>
  <c r="R20" i="9"/>
  <c r="R27" i="9"/>
  <c r="R36" i="9"/>
  <c r="R14" i="9"/>
  <c r="R34" i="9"/>
  <c r="R13" i="9"/>
  <c r="R35" i="9"/>
  <c r="R29" i="9"/>
  <c r="R38" i="9"/>
  <c r="R41" i="9"/>
  <c r="R10" i="9"/>
  <c r="R30" i="9"/>
  <c r="R26" i="9"/>
  <c r="R16" i="9"/>
  <c r="R44" i="9"/>
  <c r="R46" i="9"/>
  <c r="R33" i="9"/>
  <c r="R5" i="9"/>
  <c r="R45" i="9"/>
  <c r="R43" i="9"/>
  <c r="R28" i="9"/>
  <c r="R23" i="9"/>
  <c r="R7" i="9"/>
  <c r="T50" i="9" l="1"/>
  <c r="AX11" i="7" s="1"/>
  <c r="T37" i="9"/>
  <c r="AK11" i="7" s="1"/>
  <c r="T12" i="9"/>
  <c r="L11" i="7" s="1"/>
  <c r="T33" i="9"/>
  <c r="AG11" i="7" s="1"/>
  <c r="T30" i="9"/>
  <c r="AD11" i="7" s="1"/>
  <c r="T25" i="9"/>
  <c r="Y11" i="7" s="1"/>
  <c r="T26" i="9"/>
  <c r="Z11" i="7" s="1"/>
  <c r="T24" i="9"/>
  <c r="X11" i="7" s="1"/>
  <c r="T22" i="9"/>
  <c r="V11" i="7" s="1"/>
  <c r="T27" i="9"/>
  <c r="AA11" i="7" s="1"/>
  <c r="T47" i="9"/>
  <c r="AU11" i="7" s="1"/>
  <c r="T40" i="9"/>
  <c r="AN11" i="7" s="1"/>
  <c r="T38" i="9"/>
  <c r="AL11" i="7" s="1"/>
  <c r="T39" i="9"/>
  <c r="AM11" i="7" s="1"/>
  <c r="T29" i="9"/>
  <c r="AC11" i="7" s="1"/>
  <c r="T54" i="9"/>
  <c r="BB11" i="7" s="1"/>
  <c r="T17" i="9"/>
  <c r="Q11" i="7" s="1"/>
  <c r="T9" i="9"/>
  <c r="I11" i="7" s="1"/>
  <c r="T14" i="9"/>
  <c r="N11" i="7" s="1"/>
  <c r="T34" i="9"/>
  <c r="AH11" i="7" s="1"/>
  <c r="T45" i="9"/>
  <c r="AS11" i="7" s="1"/>
  <c r="T46" i="9"/>
  <c r="AT11" i="7" s="1"/>
  <c r="T42" i="9"/>
  <c r="AP11" i="7" s="1"/>
  <c r="T48" i="9"/>
  <c r="AV11" i="7" s="1"/>
  <c r="T28" i="9"/>
  <c r="AB11" i="7" s="1"/>
  <c r="T43" i="9"/>
  <c r="AQ11" i="7" s="1"/>
  <c r="T21" i="9"/>
  <c r="U11" i="7" s="1"/>
  <c r="T6" i="9"/>
  <c r="F11" i="7" s="1"/>
  <c r="T20" i="9"/>
  <c r="T11" i="7" s="1"/>
  <c r="T36" i="9"/>
  <c r="AJ11" i="7" s="1"/>
  <c r="T32" i="9"/>
  <c r="AF11" i="7" s="1"/>
  <c r="T18" i="9"/>
  <c r="R11" i="7" s="1"/>
  <c r="T35" i="9"/>
  <c r="AI11" i="7" s="1"/>
  <c r="T23" i="9"/>
  <c r="W11" i="7" s="1"/>
  <c r="T10" i="9"/>
  <c r="J11" i="7" s="1"/>
  <c r="T8" i="9"/>
  <c r="H11" i="7" s="1"/>
  <c r="T15" i="9"/>
  <c r="O11" i="7" s="1"/>
  <c r="T31" i="9"/>
  <c r="AE11" i="7" s="1"/>
  <c r="T53" i="9"/>
  <c r="BA11" i="7" s="1"/>
  <c r="T11" i="9"/>
  <c r="K11" i="7" s="1"/>
  <c r="T52" i="9"/>
  <c r="AZ11" i="7" s="1"/>
  <c r="T41" i="9"/>
  <c r="AO11" i="7" s="1"/>
  <c r="T16" i="9"/>
  <c r="P11" i="7" s="1"/>
  <c r="T13" i="9"/>
  <c r="M11" i="7" s="1"/>
  <c r="T19" i="9"/>
  <c r="S11" i="7" s="1"/>
  <c r="T49" i="9"/>
  <c r="AW11" i="7" s="1"/>
  <c r="T51" i="9"/>
  <c r="AY11" i="7" s="1"/>
  <c r="T7" i="9"/>
  <c r="G11" i="7" s="1"/>
  <c r="T44" i="9"/>
  <c r="AR11" i="7" s="1"/>
  <c r="T5" i="9"/>
  <c r="H11" i="1"/>
  <c r="AI53" i="4"/>
  <c r="AI47" i="4"/>
  <c r="AI41" i="4"/>
  <c r="AI35" i="4"/>
  <c r="AI29" i="4"/>
  <c r="AI23" i="4"/>
  <c r="AI17" i="4"/>
  <c r="AI11" i="4"/>
  <c r="AI5" i="4"/>
  <c r="AI52" i="4"/>
  <c r="AI46" i="4"/>
  <c r="AI40" i="4"/>
  <c r="AI34" i="4"/>
  <c r="AI28" i="4"/>
  <c r="AI22" i="4"/>
  <c r="AI10" i="4"/>
  <c r="AI51" i="4"/>
  <c r="AI45" i="4"/>
  <c r="AI39" i="4"/>
  <c r="AI33" i="4"/>
  <c r="AI27" i="4"/>
  <c r="AI21" i="4"/>
  <c r="AI15" i="4"/>
  <c r="AI9" i="4"/>
  <c r="AI50" i="4"/>
  <c r="AI44" i="4"/>
  <c r="AI38" i="4"/>
  <c r="AI32" i="4"/>
  <c r="AI26" i="4"/>
  <c r="AI20" i="4"/>
  <c r="AI14" i="4"/>
  <c r="AI8" i="4"/>
  <c r="AI16" i="4"/>
  <c r="AI49" i="4"/>
  <c r="AI43" i="4"/>
  <c r="AI37" i="4"/>
  <c r="AI31" i="4"/>
  <c r="AI25" i="4"/>
  <c r="AI19" i="4"/>
  <c r="AI13" i="4"/>
  <c r="AI7" i="4"/>
  <c r="AI54" i="4"/>
  <c r="AI48" i="4"/>
  <c r="AI42" i="4"/>
  <c r="AI36" i="4"/>
  <c r="AI30" i="4"/>
  <c r="AI24" i="4"/>
  <c r="AI18" i="4"/>
  <c r="AI12" i="4"/>
  <c r="AI6" i="4"/>
  <c r="AI4" i="4"/>
  <c r="M6" i="9"/>
  <c r="O6" i="9"/>
  <c r="Q6" i="9"/>
  <c r="W6" i="9"/>
  <c r="Y6" i="9"/>
  <c r="AA6" i="9"/>
  <c r="M7" i="9"/>
  <c r="O7" i="9"/>
  <c r="Q7" i="9"/>
  <c r="W7" i="9"/>
  <c r="Y7" i="9"/>
  <c r="AA7" i="9"/>
  <c r="M8" i="9"/>
  <c r="O8" i="9"/>
  <c r="Q8" i="9"/>
  <c r="W8" i="9"/>
  <c r="Y8" i="9"/>
  <c r="AA8" i="9"/>
  <c r="M9" i="9"/>
  <c r="O9" i="9"/>
  <c r="Q9" i="9"/>
  <c r="W9" i="9"/>
  <c r="Y9" i="9"/>
  <c r="AA9" i="9"/>
  <c r="M10" i="9"/>
  <c r="O10" i="9"/>
  <c r="Q10" i="9"/>
  <c r="W10" i="9"/>
  <c r="Y10" i="9"/>
  <c r="AA10" i="9"/>
  <c r="M11" i="9"/>
  <c r="O11" i="9"/>
  <c r="Q11" i="9"/>
  <c r="W11" i="9"/>
  <c r="Y11" i="9"/>
  <c r="AA11" i="9"/>
  <c r="M12" i="9"/>
  <c r="O12" i="9"/>
  <c r="Q12" i="9"/>
  <c r="W12" i="9"/>
  <c r="Y12" i="9"/>
  <c r="AA12" i="9"/>
  <c r="M13" i="9"/>
  <c r="O13" i="9"/>
  <c r="Q13" i="9"/>
  <c r="W13" i="9"/>
  <c r="Y13" i="9"/>
  <c r="AA13" i="9"/>
  <c r="M14" i="9"/>
  <c r="O14" i="9"/>
  <c r="Q14" i="9"/>
  <c r="W14" i="9"/>
  <c r="Y14" i="9"/>
  <c r="AA14" i="9"/>
  <c r="M15" i="9"/>
  <c r="O15" i="9"/>
  <c r="Q15" i="9"/>
  <c r="W15" i="9"/>
  <c r="Y15" i="9"/>
  <c r="AA15" i="9"/>
  <c r="M16" i="9"/>
  <c r="O16" i="9"/>
  <c r="Q16" i="9"/>
  <c r="W16" i="9"/>
  <c r="Y16" i="9"/>
  <c r="AA16" i="9"/>
  <c r="M17" i="9"/>
  <c r="O17" i="9"/>
  <c r="Q17" i="9"/>
  <c r="W17" i="9"/>
  <c r="Y17" i="9"/>
  <c r="AA17" i="9"/>
  <c r="M18" i="9"/>
  <c r="O18" i="9"/>
  <c r="Q18" i="9"/>
  <c r="W18" i="9"/>
  <c r="Y18" i="9"/>
  <c r="AA18" i="9"/>
  <c r="M19" i="9"/>
  <c r="O19" i="9"/>
  <c r="Q19" i="9"/>
  <c r="W19" i="9"/>
  <c r="Y19" i="9"/>
  <c r="AA19" i="9"/>
  <c r="M20" i="9"/>
  <c r="O20" i="9"/>
  <c r="Q20" i="9"/>
  <c r="W20" i="9"/>
  <c r="Y20" i="9"/>
  <c r="AA20" i="9"/>
  <c r="M21" i="9"/>
  <c r="O21" i="9"/>
  <c r="Q21" i="9"/>
  <c r="W21" i="9"/>
  <c r="Y21" i="9"/>
  <c r="AA21" i="9"/>
  <c r="M22" i="9"/>
  <c r="O22" i="9"/>
  <c r="Q22" i="9"/>
  <c r="W22" i="9"/>
  <c r="Y22" i="9"/>
  <c r="AA22" i="9"/>
  <c r="M23" i="9"/>
  <c r="O23" i="9"/>
  <c r="Q23" i="9"/>
  <c r="W23" i="9"/>
  <c r="Y23" i="9"/>
  <c r="AA23" i="9"/>
  <c r="M24" i="9"/>
  <c r="O24" i="9"/>
  <c r="Q24" i="9"/>
  <c r="W24" i="9"/>
  <c r="Y24" i="9"/>
  <c r="AA24" i="9"/>
  <c r="M25" i="9"/>
  <c r="O25" i="9"/>
  <c r="Q25" i="9"/>
  <c r="W25" i="9"/>
  <c r="Y25" i="9"/>
  <c r="AA25" i="9"/>
  <c r="M26" i="9"/>
  <c r="O26" i="9"/>
  <c r="Q26" i="9"/>
  <c r="W26" i="9"/>
  <c r="Y26" i="9"/>
  <c r="AA26" i="9"/>
  <c r="M27" i="9"/>
  <c r="O27" i="9"/>
  <c r="Q27" i="9"/>
  <c r="W27" i="9"/>
  <c r="Y27" i="9"/>
  <c r="AA27" i="9"/>
  <c r="M28" i="9"/>
  <c r="O28" i="9"/>
  <c r="Q28" i="9"/>
  <c r="W28" i="9"/>
  <c r="Y28" i="9"/>
  <c r="AA28" i="9"/>
  <c r="M29" i="9"/>
  <c r="O29" i="9"/>
  <c r="Q29" i="9"/>
  <c r="W29" i="9"/>
  <c r="Y29" i="9"/>
  <c r="AA29" i="9"/>
  <c r="M30" i="9"/>
  <c r="O30" i="9"/>
  <c r="Q30" i="9"/>
  <c r="W30" i="9"/>
  <c r="Y30" i="9"/>
  <c r="AA30" i="9"/>
  <c r="M31" i="9"/>
  <c r="O31" i="9"/>
  <c r="Q31" i="9"/>
  <c r="W31" i="9"/>
  <c r="Y31" i="9"/>
  <c r="AA31" i="9"/>
  <c r="M32" i="9"/>
  <c r="O32" i="9"/>
  <c r="Q32" i="9"/>
  <c r="W32" i="9"/>
  <c r="Y32" i="9"/>
  <c r="AA32" i="9"/>
  <c r="M33" i="9"/>
  <c r="O33" i="9"/>
  <c r="Q33" i="9"/>
  <c r="W33" i="9"/>
  <c r="Y33" i="9"/>
  <c r="AA33" i="9"/>
  <c r="M34" i="9"/>
  <c r="O34" i="9"/>
  <c r="Q34" i="9"/>
  <c r="W34" i="9"/>
  <c r="Y34" i="9"/>
  <c r="AA34" i="9"/>
  <c r="M35" i="9"/>
  <c r="O35" i="9"/>
  <c r="Q35" i="9"/>
  <c r="W35" i="9"/>
  <c r="Y35" i="9"/>
  <c r="AA35" i="9"/>
  <c r="M36" i="9"/>
  <c r="O36" i="9"/>
  <c r="Q36" i="9"/>
  <c r="W36" i="9"/>
  <c r="Y36" i="9"/>
  <c r="AA36" i="9"/>
  <c r="M37" i="9"/>
  <c r="O37" i="9"/>
  <c r="Q37" i="9"/>
  <c r="W37" i="9"/>
  <c r="Y37" i="9"/>
  <c r="AA37" i="9"/>
  <c r="M38" i="9"/>
  <c r="O38" i="9"/>
  <c r="Q38" i="9"/>
  <c r="W38" i="9"/>
  <c r="Y38" i="9"/>
  <c r="AA38" i="9"/>
  <c r="M39" i="9"/>
  <c r="O39" i="9"/>
  <c r="Q39" i="9"/>
  <c r="W39" i="9"/>
  <c r="Y39" i="9"/>
  <c r="AA39" i="9"/>
  <c r="M40" i="9"/>
  <c r="O40" i="9"/>
  <c r="Q40" i="9"/>
  <c r="W40" i="9"/>
  <c r="Y40" i="9"/>
  <c r="AA40" i="9"/>
  <c r="M41" i="9"/>
  <c r="O41" i="9"/>
  <c r="Q41" i="9"/>
  <c r="W41" i="9"/>
  <c r="Y41" i="9"/>
  <c r="AA41" i="9"/>
  <c r="M42" i="9"/>
  <c r="O42" i="9"/>
  <c r="Q42" i="9"/>
  <c r="W42" i="9"/>
  <c r="Y42" i="9"/>
  <c r="AA42" i="9"/>
  <c r="M43" i="9"/>
  <c r="O43" i="9"/>
  <c r="Q43" i="9"/>
  <c r="W43" i="9"/>
  <c r="Y43" i="9"/>
  <c r="AA43" i="9"/>
  <c r="M44" i="9"/>
  <c r="O44" i="9"/>
  <c r="Q44" i="9"/>
  <c r="W44" i="9"/>
  <c r="Y44" i="9"/>
  <c r="AA44" i="9"/>
  <c r="M45" i="9"/>
  <c r="O45" i="9"/>
  <c r="Q45" i="9"/>
  <c r="W45" i="9"/>
  <c r="Y45" i="9"/>
  <c r="AA45" i="9"/>
  <c r="M46" i="9"/>
  <c r="O46" i="9"/>
  <c r="Q46" i="9"/>
  <c r="W46" i="9"/>
  <c r="Y46" i="9"/>
  <c r="AA46" i="9"/>
  <c r="M47" i="9"/>
  <c r="O47" i="9"/>
  <c r="Q47" i="9"/>
  <c r="W47" i="9"/>
  <c r="Y47" i="9"/>
  <c r="AA47" i="9"/>
  <c r="M48" i="9"/>
  <c r="O48" i="9"/>
  <c r="Q48" i="9"/>
  <c r="W48" i="9"/>
  <c r="Y48" i="9"/>
  <c r="AA48" i="9"/>
  <c r="M49" i="9"/>
  <c r="O49" i="9"/>
  <c r="Q49" i="9"/>
  <c r="W49" i="9"/>
  <c r="Y49" i="9"/>
  <c r="AA49" i="9"/>
  <c r="M50" i="9"/>
  <c r="O50" i="9"/>
  <c r="Q50" i="9"/>
  <c r="W50" i="9"/>
  <c r="Y50" i="9"/>
  <c r="AA50" i="9"/>
  <c r="M51" i="9"/>
  <c r="O51" i="9"/>
  <c r="Q51" i="9"/>
  <c r="W51" i="9"/>
  <c r="Y51" i="9"/>
  <c r="AA51" i="9"/>
  <c r="M52" i="9"/>
  <c r="O52" i="9"/>
  <c r="Q52" i="9"/>
  <c r="W52" i="9"/>
  <c r="Y52" i="9"/>
  <c r="AA52" i="9"/>
  <c r="M53" i="9"/>
  <c r="O53" i="9"/>
  <c r="Q53" i="9"/>
  <c r="W53" i="9"/>
  <c r="Y53" i="9"/>
  <c r="AA53" i="9"/>
  <c r="M54" i="9"/>
  <c r="O54" i="9"/>
  <c r="Q54" i="9"/>
  <c r="W54" i="9"/>
  <c r="Y54" i="9"/>
  <c r="AA54" i="9"/>
  <c r="E8" i="7"/>
  <c r="E32" i="7"/>
  <c r="E37" i="7"/>
  <c r="E40" i="7"/>
  <c r="E44" i="7"/>
  <c r="E48" i="7"/>
  <c r="E53" i="7"/>
  <c r="E59" i="7"/>
  <c r="E76" i="7"/>
  <c r="E78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AA5" i="9"/>
  <c r="Y5" i="9"/>
  <c r="W5" i="9"/>
  <c r="AA4" i="9"/>
  <c r="Y4" i="9"/>
  <c r="W4" i="9"/>
  <c r="Q5" i="9"/>
  <c r="Q4" i="9"/>
  <c r="E11" i="7" l="1"/>
  <c r="E4" i="7"/>
  <c r="E12" i="7"/>
  <c r="O5" i="9"/>
  <c r="O4" i="9"/>
  <c r="M5" i="9"/>
  <c r="M4" i="9"/>
  <c r="S48" i="9"/>
  <c r="AV13" i="7" s="1"/>
  <c r="S51" i="9"/>
  <c r="AY13" i="7" s="1"/>
  <c r="S39" i="9"/>
  <c r="AM13" i="7" s="1"/>
  <c r="S46" i="9"/>
  <c r="AT13" i="7" s="1"/>
  <c r="S44" i="9"/>
  <c r="AR13" i="7" s="1"/>
  <c r="S47" i="9"/>
  <c r="AU13" i="7" s="1"/>
  <c r="S40" i="9"/>
  <c r="AN13" i="7" s="1"/>
  <c r="S49" i="9"/>
  <c r="AW13" i="7" s="1"/>
  <c r="S54" i="9"/>
  <c r="BB13" i="7" s="1"/>
  <c r="S42" i="9"/>
  <c r="AP13" i="7" s="1"/>
  <c r="S45" i="9"/>
  <c r="AS13" i="7" s="1"/>
  <c r="S52" i="9"/>
  <c r="AZ13" i="7" s="1"/>
  <c r="S43" i="9"/>
  <c r="AQ13" i="7" s="1"/>
  <c r="S50" i="9"/>
  <c r="AX13" i="7" s="1"/>
  <c r="S53" i="9"/>
  <c r="BA13" i="7" s="1"/>
  <c r="S41" i="9"/>
  <c r="AO13" i="7" s="1"/>
  <c r="S17" i="9"/>
  <c r="Q13" i="7" s="1"/>
  <c r="S13" i="9"/>
  <c r="M13" i="7" s="1"/>
  <c r="S18" i="9"/>
  <c r="R13" i="7" s="1"/>
  <c r="S16" i="9"/>
  <c r="P13" i="7" s="1"/>
  <c r="S12" i="9"/>
  <c r="L13" i="7" s="1"/>
  <c r="S37" i="9"/>
  <c r="AK13" i="7" s="1"/>
  <c r="S25" i="9"/>
  <c r="Y13" i="7" s="1"/>
  <c r="S27" i="9"/>
  <c r="AA13" i="7" s="1"/>
  <c r="S30" i="9"/>
  <c r="AD13" i="7" s="1"/>
  <c r="S36" i="9"/>
  <c r="AJ13" i="7" s="1"/>
  <c r="S28" i="9"/>
  <c r="AB13" i="7" s="1"/>
  <c r="S24" i="9"/>
  <c r="X13" i="7" s="1"/>
  <c r="S38" i="9"/>
  <c r="AL13" i="7" s="1"/>
  <c r="S26" i="9"/>
  <c r="Z13" i="7" s="1"/>
  <c r="S14" i="9"/>
  <c r="N13" i="7" s="1"/>
  <c r="S35" i="9"/>
  <c r="AI13" i="7" s="1"/>
  <c r="S22" i="9"/>
  <c r="V13" i="7" s="1"/>
  <c r="S31" i="9"/>
  <c r="AE13" i="7" s="1"/>
  <c r="S32" i="9"/>
  <c r="AF13" i="7" s="1"/>
  <c r="S19" i="9"/>
  <c r="S13" i="7" s="1"/>
  <c r="S21" i="9"/>
  <c r="U13" i="7" s="1"/>
  <c r="S29" i="9"/>
  <c r="AC13" i="7" s="1"/>
  <c r="S20" i="9"/>
  <c r="T13" i="7" s="1"/>
  <c r="S34" i="9"/>
  <c r="AH13" i="7" s="1"/>
  <c r="S15" i="9"/>
  <c r="O13" i="7" s="1"/>
  <c r="S33" i="9"/>
  <c r="AG13" i="7" s="1"/>
  <c r="S23" i="9"/>
  <c r="W13" i="7" s="1"/>
  <c r="E11" i="9"/>
  <c r="B38" i="9"/>
  <c r="E18" i="9"/>
  <c r="B24" i="9"/>
  <c r="F31" i="9"/>
  <c r="D46" i="9"/>
  <c r="F38" i="9"/>
  <c r="E51" i="9"/>
  <c r="F11" i="9"/>
  <c r="F25" i="9"/>
  <c r="D19" i="9"/>
  <c r="G47" i="9"/>
  <c r="D40" i="9"/>
  <c r="G22" i="9"/>
  <c r="G5" i="9"/>
  <c r="E21" i="9"/>
  <c r="D47" i="9"/>
  <c r="F32" i="9"/>
  <c r="B39" i="9"/>
  <c r="E50" i="9"/>
  <c r="E35" i="9"/>
  <c r="E7" i="9"/>
  <c r="E5" i="9"/>
  <c r="D49" i="9"/>
  <c r="B5" i="9"/>
  <c r="F54" i="9"/>
  <c r="D43" i="9"/>
  <c r="B42" i="9"/>
  <c r="F37" i="9"/>
  <c r="G31" i="9"/>
  <c r="G24" i="9"/>
  <c r="D32" i="9"/>
  <c r="F52" i="9"/>
  <c r="E37" i="9"/>
  <c r="D14" i="9"/>
  <c r="B49" i="9"/>
  <c r="E22" i="9"/>
  <c r="B28" i="9"/>
  <c r="D30" i="9"/>
  <c r="F42" i="9"/>
  <c r="D17" i="9"/>
  <c r="G16" i="9"/>
  <c r="B18" i="9"/>
  <c r="G39" i="9"/>
  <c r="B32" i="9"/>
  <c r="F46" i="9"/>
  <c r="E24" i="9"/>
  <c r="E14" i="9"/>
  <c r="D42" i="9"/>
  <c r="D4" i="9"/>
  <c r="E28" i="9"/>
  <c r="B22" i="9"/>
  <c r="G51" i="9"/>
  <c r="B8" i="9"/>
  <c r="G29" i="9"/>
  <c r="G38" i="9"/>
  <c r="B6" i="9"/>
  <c r="B31" i="9"/>
  <c r="D28" i="9"/>
  <c r="F14" i="9"/>
  <c r="G52" i="9"/>
  <c r="B46" i="9"/>
  <c r="E26" i="9"/>
  <c r="D45" i="9"/>
  <c r="D11" i="9"/>
  <c r="F41" i="9"/>
  <c r="B15" i="9"/>
  <c r="G23" i="9"/>
  <c r="B25" i="9"/>
  <c r="E42" i="9"/>
  <c r="B53" i="9"/>
  <c r="D23" i="9"/>
  <c r="B23" i="9"/>
  <c r="B4" i="9"/>
  <c r="G41" i="9"/>
  <c r="F45" i="9"/>
  <c r="F28" i="9"/>
  <c r="F53" i="9"/>
  <c r="G43" i="9"/>
  <c r="F36" i="9"/>
  <c r="D50" i="9"/>
  <c r="E33" i="9"/>
  <c r="E31" i="9"/>
  <c r="G49" i="9"/>
  <c r="E15" i="9"/>
  <c r="G40" i="9"/>
  <c r="F51" i="9"/>
  <c r="G8" i="9"/>
  <c r="F18" i="9"/>
  <c r="G19" i="9"/>
  <c r="E52" i="9"/>
  <c r="D9" i="9"/>
  <c r="G6" i="9"/>
  <c r="F49" i="9"/>
  <c r="D34" i="9"/>
  <c r="B9" i="9"/>
  <c r="D36" i="9"/>
  <c r="G34" i="9"/>
  <c r="B40" i="9"/>
  <c r="D24" i="9"/>
  <c r="F4" i="9"/>
  <c r="E4" i="9"/>
  <c r="F35" i="9"/>
  <c r="E44" i="9"/>
  <c r="D31" i="9"/>
  <c r="G10" i="9"/>
  <c r="B26" i="9"/>
  <c r="B48" i="9"/>
  <c r="F15" i="9"/>
  <c r="D37" i="9"/>
  <c r="E47" i="9"/>
  <c r="G32" i="9"/>
  <c r="E49" i="9"/>
  <c r="G18" i="9"/>
  <c r="E10" i="9"/>
  <c r="B43" i="9"/>
  <c r="E20" i="9"/>
  <c r="E36" i="9"/>
  <c r="B33" i="9"/>
  <c r="G46" i="9"/>
  <c r="G12" i="9"/>
  <c r="D51" i="9"/>
  <c r="B17" i="9"/>
  <c r="B36" i="9"/>
  <c r="G45" i="9"/>
  <c r="D39" i="9"/>
  <c r="D15" i="9"/>
  <c r="G4" i="9"/>
  <c r="B51" i="9"/>
  <c r="G28" i="9"/>
  <c r="D35" i="9"/>
  <c r="G30" i="9"/>
  <c r="F50" i="9"/>
  <c r="E40" i="9"/>
  <c r="G20" i="9"/>
  <c r="D10" i="9"/>
  <c r="F39" i="9"/>
  <c r="D8" i="9"/>
  <c r="D29" i="9"/>
  <c r="B21" i="9"/>
  <c r="G27" i="9"/>
  <c r="G53" i="9"/>
  <c r="F20" i="9"/>
  <c r="B14" i="9"/>
  <c r="D6" i="9"/>
  <c r="D44" i="9"/>
  <c r="B10" i="9"/>
  <c r="F8" i="9"/>
  <c r="F10" i="9"/>
  <c r="F5" i="9"/>
  <c r="F24" i="9"/>
  <c r="E30" i="9"/>
  <c r="G35" i="9"/>
  <c r="E13" i="9"/>
  <c r="E53" i="9"/>
  <c r="F7" i="9"/>
  <c r="D20" i="9"/>
  <c r="D7" i="9"/>
  <c r="F9" i="9"/>
  <c r="B44" i="9"/>
  <c r="G37" i="9"/>
  <c r="E29" i="9"/>
  <c r="F33" i="9"/>
  <c r="D22" i="9"/>
  <c r="F6" i="9"/>
  <c r="G26" i="9"/>
  <c r="G36" i="9"/>
  <c r="D13" i="9"/>
  <c r="E46" i="9"/>
  <c r="D5" i="9"/>
  <c r="D48" i="9"/>
  <c r="B7" i="9"/>
  <c r="B47" i="9"/>
  <c r="F12" i="9"/>
  <c r="B50" i="9"/>
  <c r="E17" i="9"/>
  <c r="E43" i="9"/>
  <c r="B13" i="9"/>
  <c r="D52" i="9"/>
  <c r="E48" i="9"/>
  <c r="G54" i="9"/>
  <c r="B37" i="9"/>
  <c r="B34" i="9"/>
  <c r="G48" i="9"/>
  <c r="D33" i="9"/>
  <c r="D16" i="9"/>
  <c r="F43" i="9"/>
  <c r="B52" i="9"/>
  <c r="G11" i="9"/>
  <c r="E41" i="9"/>
  <c r="B12" i="9"/>
  <c r="F26" i="9"/>
  <c r="F29" i="9"/>
  <c r="D12" i="9"/>
  <c r="F16" i="9"/>
  <c r="E19" i="9"/>
  <c r="G50" i="9"/>
  <c r="E16" i="9"/>
  <c r="F19" i="9"/>
  <c r="E12" i="9"/>
  <c r="B27" i="9"/>
  <c r="F22" i="9"/>
  <c r="F17" i="9"/>
  <c r="G25" i="9"/>
  <c r="B19" i="9"/>
  <c r="G21" i="9"/>
  <c r="G44" i="9"/>
  <c r="D21" i="9"/>
  <c r="F13" i="9"/>
  <c r="D41" i="9"/>
  <c r="D26" i="9"/>
  <c r="F44" i="9"/>
  <c r="E23" i="9"/>
  <c r="F47" i="9"/>
  <c r="E6" i="9"/>
  <c r="V4" i="4"/>
  <c r="G17" i="9"/>
  <c r="E25" i="9"/>
  <c r="B41" i="9"/>
  <c r="B30" i="9"/>
  <c r="E8" i="9"/>
  <c r="F40" i="9"/>
  <c r="G9" i="9"/>
  <c r="G42" i="9"/>
  <c r="E39" i="9"/>
  <c r="F30" i="9"/>
  <c r="G33" i="9"/>
  <c r="G15" i="9"/>
  <c r="D18" i="9"/>
  <c r="F48" i="9"/>
  <c r="E45" i="9"/>
  <c r="D53" i="9"/>
  <c r="E27" i="9"/>
  <c r="B45" i="9"/>
  <c r="F21" i="9"/>
  <c r="F27" i="9"/>
  <c r="D54" i="9"/>
  <c r="G13" i="9"/>
  <c r="D27" i="9"/>
  <c r="B54" i="9"/>
  <c r="B11" i="9"/>
  <c r="E9" i="9"/>
  <c r="D25" i="9"/>
  <c r="F23" i="9"/>
  <c r="B16" i="9"/>
  <c r="E32" i="9"/>
  <c r="G7" i="9"/>
  <c r="G14" i="9"/>
  <c r="E38" i="9"/>
  <c r="E34" i="9"/>
  <c r="B20" i="9"/>
  <c r="D38" i="9"/>
  <c r="B29" i="9"/>
  <c r="E54" i="9"/>
  <c r="B35" i="9"/>
  <c r="F34" i="9"/>
  <c r="N5" i="7" l="1"/>
  <c r="G5" i="7"/>
  <c r="M5" i="7"/>
  <c r="O5" i="7"/>
  <c r="AG5" i="7"/>
  <c r="AP5" i="7"/>
  <c r="I5" i="7"/>
  <c r="Q5" i="7"/>
  <c r="AR5" i="7"/>
  <c r="U5" i="7"/>
  <c r="Y5" i="7"/>
  <c r="AX5" i="7"/>
  <c r="K5" i="7"/>
  <c r="AV5" i="7"/>
  <c r="BB5" i="7"/>
  <c r="AJ5" i="7"/>
  <c r="Z5" i="7"/>
  <c r="AK5" i="7"/>
  <c r="AI5" i="7"/>
  <c r="BA5" i="7"/>
  <c r="AA5" i="7"/>
  <c r="T5" i="7"/>
  <c r="AD5" i="7"/>
  <c r="AB5" i="7"/>
  <c r="AS5" i="7"/>
  <c r="L5" i="7"/>
  <c r="AT5" i="7"/>
  <c r="R5" i="7"/>
  <c r="AF5" i="7"/>
  <c r="J5" i="7"/>
  <c r="AH5" i="7"/>
  <c r="F5" i="7"/>
  <c r="S5" i="7"/>
  <c r="H5" i="7"/>
  <c r="AN5" i="7"/>
  <c r="AW5" i="7"/>
  <c r="AQ5" i="7"/>
  <c r="AO5" i="7"/>
  <c r="W5" i="7"/>
  <c r="AZ5" i="7"/>
  <c r="AL5" i="7"/>
  <c r="AC5" i="7"/>
  <c r="AY5" i="7"/>
  <c r="AM5" i="7"/>
  <c r="P5" i="7"/>
  <c r="X5" i="7"/>
  <c r="AE5" i="7"/>
  <c r="V5" i="7"/>
  <c r="AU5" i="7"/>
  <c r="D5" i="7"/>
  <c r="E5" i="7"/>
  <c r="J44" i="9"/>
  <c r="J46" i="9"/>
  <c r="J24" i="9"/>
  <c r="J29" i="9"/>
  <c r="J34" i="9"/>
  <c r="J7" i="9"/>
  <c r="J22" i="9"/>
  <c r="J25" i="9"/>
  <c r="J30" i="9"/>
  <c r="J50" i="9"/>
  <c r="J53" i="9"/>
  <c r="J32" i="9"/>
  <c r="J51" i="9"/>
  <c r="J6" i="9"/>
  <c r="J31" i="9"/>
  <c r="J41" i="9"/>
  <c r="J26" i="9"/>
  <c r="J18" i="9"/>
  <c r="J33" i="9"/>
  <c r="J12" i="9"/>
  <c r="J8" i="9"/>
  <c r="J39" i="9"/>
  <c r="J47" i="9"/>
  <c r="J52" i="9"/>
  <c r="J35" i="9"/>
  <c r="J28" i="9"/>
  <c r="J14" i="9"/>
  <c r="J15" i="9"/>
  <c r="J9" i="9"/>
  <c r="J13" i="9"/>
  <c r="J49" i="9"/>
  <c r="J38" i="9"/>
  <c r="J43" i="9"/>
  <c r="J36" i="9"/>
  <c r="J11" i="9"/>
  <c r="J17" i="9"/>
  <c r="J27" i="9"/>
  <c r="J19" i="9"/>
  <c r="J42" i="9"/>
  <c r="J23" i="9"/>
  <c r="J37" i="9"/>
  <c r="J20" i="9"/>
  <c r="J48" i="9"/>
  <c r="J40" i="9"/>
  <c r="J54" i="9"/>
  <c r="J21" i="9"/>
  <c r="J45" i="9"/>
  <c r="J10" i="9"/>
  <c r="J16" i="9"/>
  <c r="J5" i="9"/>
  <c r="H44" i="9"/>
  <c r="AR3" i="7" s="1"/>
  <c r="H46" i="9"/>
  <c r="AT3" i="7" s="1"/>
  <c r="H24" i="9"/>
  <c r="X3" i="7" s="1"/>
  <c r="H29" i="9"/>
  <c r="AC3" i="7" s="1"/>
  <c r="H34" i="9"/>
  <c r="AH3" i="7" s="1"/>
  <c r="H7" i="9"/>
  <c r="G3" i="7" s="1"/>
  <c r="H22" i="9"/>
  <c r="V3" i="7" s="1"/>
  <c r="H25" i="9"/>
  <c r="Y3" i="7" s="1"/>
  <c r="H30" i="9"/>
  <c r="AD3" i="7" s="1"/>
  <c r="H50" i="9"/>
  <c r="AX3" i="7" s="1"/>
  <c r="H53" i="9"/>
  <c r="BA3" i="7" s="1"/>
  <c r="H32" i="9"/>
  <c r="AF3" i="7" s="1"/>
  <c r="H51" i="9"/>
  <c r="AY3" i="7" s="1"/>
  <c r="H6" i="9"/>
  <c r="F3" i="7" s="1"/>
  <c r="H31" i="9"/>
  <c r="AE3" i="7" s="1"/>
  <c r="H41" i="9"/>
  <c r="AO3" i="7" s="1"/>
  <c r="H26" i="9"/>
  <c r="Z3" i="7" s="1"/>
  <c r="H18" i="9"/>
  <c r="R3" i="7" s="1"/>
  <c r="H33" i="9"/>
  <c r="AG3" i="7" s="1"/>
  <c r="H12" i="9"/>
  <c r="L3" i="7" s="1"/>
  <c r="H8" i="9"/>
  <c r="H3" i="7" s="1"/>
  <c r="H39" i="9"/>
  <c r="AM3" i="7" s="1"/>
  <c r="H47" i="9"/>
  <c r="AU3" i="7" s="1"/>
  <c r="H52" i="9"/>
  <c r="AZ3" i="7" s="1"/>
  <c r="H35" i="9"/>
  <c r="AI3" i="7" s="1"/>
  <c r="H28" i="9"/>
  <c r="AB3" i="7" s="1"/>
  <c r="H14" i="9"/>
  <c r="N3" i="7" s="1"/>
  <c r="H15" i="9"/>
  <c r="O3" i="7" s="1"/>
  <c r="H9" i="9"/>
  <c r="I3" i="7" s="1"/>
  <c r="H13" i="9"/>
  <c r="M3" i="7" s="1"/>
  <c r="H49" i="9"/>
  <c r="AW3" i="7" s="1"/>
  <c r="H38" i="9"/>
  <c r="AL3" i="7" s="1"/>
  <c r="H43" i="9"/>
  <c r="AQ3" i="7" s="1"/>
  <c r="H36" i="9"/>
  <c r="AJ3" i="7" s="1"/>
  <c r="H11" i="9"/>
  <c r="K3" i="7" s="1"/>
  <c r="H17" i="9"/>
  <c r="Q3" i="7" s="1"/>
  <c r="H27" i="9"/>
  <c r="AA3" i="7" s="1"/>
  <c r="H19" i="9"/>
  <c r="S3" i="7" s="1"/>
  <c r="H42" i="9"/>
  <c r="AP3" i="7" s="1"/>
  <c r="H23" i="9"/>
  <c r="W3" i="7" s="1"/>
  <c r="H37" i="9"/>
  <c r="AK3" i="7" s="1"/>
  <c r="H20" i="9"/>
  <c r="T3" i="7" s="1"/>
  <c r="H48" i="9"/>
  <c r="AV3" i="7" s="1"/>
  <c r="H40" i="9"/>
  <c r="AN3" i="7" s="1"/>
  <c r="H54" i="9"/>
  <c r="BB3" i="7" s="1"/>
  <c r="H21" i="9"/>
  <c r="U3" i="7" s="1"/>
  <c r="H45" i="9"/>
  <c r="AS3" i="7" s="1"/>
  <c r="H10" i="9"/>
  <c r="J3" i="7" s="1"/>
  <c r="H16" i="9"/>
  <c r="P3" i="7" s="1"/>
  <c r="H5" i="9"/>
  <c r="T4" i="9"/>
  <c r="D11" i="7" s="1"/>
  <c r="J4" i="9"/>
  <c r="H4" i="9"/>
  <c r="D3" i="7" s="1"/>
  <c r="U9" i="9"/>
  <c r="U11" i="9"/>
  <c r="U49" i="9"/>
  <c r="U46" i="9"/>
  <c r="U52" i="9"/>
  <c r="U42" i="9"/>
  <c r="U44" i="9"/>
  <c r="U41" i="9"/>
  <c r="U48" i="9"/>
  <c r="U50" i="9"/>
  <c r="U47" i="9"/>
  <c r="U54" i="9"/>
  <c r="U51" i="9"/>
  <c r="U53" i="9"/>
  <c r="U43" i="9"/>
  <c r="U45" i="9"/>
  <c r="U23" i="9"/>
  <c r="U20" i="9"/>
  <c r="U26" i="9"/>
  <c r="U32" i="9"/>
  <c r="U38" i="9"/>
  <c r="U17" i="9"/>
  <c r="U29" i="9"/>
  <c r="U35" i="9"/>
  <c r="U22" i="9"/>
  <c r="U34" i="9"/>
  <c r="U13" i="9"/>
  <c r="U16" i="9"/>
  <c r="U28" i="9"/>
  <c r="U40" i="9"/>
  <c r="U19" i="9"/>
  <c r="U25" i="9"/>
  <c r="U31" i="9"/>
  <c r="U37" i="9"/>
  <c r="U18" i="9"/>
  <c r="U15" i="9"/>
  <c r="U21" i="9"/>
  <c r="U27" i="9"/>
  <c r="U12" i="9"/>
  <c r="U24" i="9"/>
  <c r="U30" i="9"/>
  <c r="U36" i="9"/>
  <c r="U33" i="9"/>
  <c r="U39" i="9"/>
  <c r="U14" i="9"/>
  <c r="U5" i="9"/>
  <c r="AK4" i="4"/>
  <c r="S9" i="9"/>
  <c r="I13" i="7" s="1"/>
  <c r="S7" i="9"/>
  <c r="G13" i="7" s="1"/>
  <c r="S11" i="9"/>
  <c r="K13" i="7" s="1"/>
  <c r="S6" i="9"/>
  <c r="F13" i="7" s="1"/>
  <c r="S10" i="9"/>
  <c r="J13" i="7" s="1"/>
  <c r="S5" i="9"/>
  <c r="S8" i="9"/>
  <c r="H13" i="7" s="1"/>
  <c r="F15" i="6"/>
  <c r="F31" i="6"/>
  <c r="F4" i="6"/>
  <c r="D34" i="6"/>
  <c r="S4" i="9"/>
  <c r="F28" i="6"/>
  <c r="C36" i="6"/>
  <c r="C40" i="6"/>
  <c r="F42" i="6"/>
  <c r="C34" i="6"/>
  <c r="F49" i="6"/>
  <c r="D11" i="6"/>
  <c r="C43" i="6"/>
  <c r="F46" i="6"/>
  <c r="C4" i="6"/>
  <c r="D10" i="6"/>
  <c r="C46" i="6"/>
  <c r="F18" i="6"/>
  <c r="D44" i="6"/>
  <c r="D28" i="6"/>
  <c r="C27" i="6"/>
  <c r="F50" i="6"/>
  <c r="C41" i="6"/>
  <c r="C8" i="6"/>
  <c r="D7" i="6"/>
  <c r="F12" i="6"/>
  <c r="F17" i="6"/>
  <c r="D52" i="6"/>
  <c r="D14" i="6"/>
  <c r="F21" i="6"/>
  <c r="D35" i="6"/>
  <c r="F34" i="6"/>
  <c r="C25" i="6"/>
  <c r="F48" i="6"/>
  <c r="F38" i="6"/>
  <c r="C7" i="6"/>
  <c r="C53" i="6"/>
  <c r="D40" i="6"/>
  <c r="D36" i="6"/>
  <c r="F14" i="6"/>
  <c r="D17" i="6"/>
  <c r="F35" i="6"/>
  <c r="F16" i="6"/>
  <c r="F30" i="6"/>
  <c r="D51" i="6"/>
  <c r="C28" i="6"/>
  <c r="C42" i="6"/>
  <c r="F10" i="6"/>
  <c r="C16" i="6"/>
  <c r="D19" i="6"/>
  <c r="F52" i="6"/>
  <c r="C11" i="6"/>
  <c r="C32" i="6"/>
  <c r="C30" i="6"/>
  <c r="F8" i="6"/>
  <c r="C21" i="6"/>
  <c r="C12" i="6"/>
  <c r="D29" i="6"/>
  <c r="D20" i="6"/>
  <c r="D53" i="6"/>
  <c r="C44" i="6"/>
  <c r="C24" i="6"/>
  <c r="C9" i="6"/>
  <c r="D23" i="6"/>
  <c r="F44" i="6"/>
  <c r="C19" i="6"/>
  <c r="F51" i="6"/>
  <c r="F45" i="6"/>
  <c r="C50" i="6"/>
  <c r="D5" i="6"/>
  <c r="D38" i="6"/>
  <c r="C31" i="6"/>
  <c r="D33" i="6"/>
  <c r="C37" i="6"/>
  <c r="F54" i="6"/>
  <c r="C13" i="6"/>
  <c r="C20" i="6"/>
  <c r="F53" i="6"/>
  <c r="D26" i="6"/>
  <c r="C48" i="6"/>
  <c r="C35" i="6"/>
  <c r="D8" i="6"/>
  <c r="C23" i="6"/>
  <c r="F36" i="6"/>
  <c r="F32" i="6"/>
  <c r="C39" i="6"/>
  <c r="D4" i="6"/>
  <c r="F5" i="6"/>
  <c r="F47" i="6"/>
  <c r="D22" i="6"/>
  <c r="F37" i="6"/>
  <c r="C18" i="6"/>
  <c r="D50" i="6"/>
  <c r="C49" i="6"/>
  <c r="C22" i="6"/>
  <c r="F43" i="6"/>
  <c r="F19" i="6"/>
  <c r="D15" i="6"/>
  <c r="D32" i="6"/>
  <c r="D6" i="6"/>
  <c r="D13" i="6"/>
  <c r="C5" i="6"/>
  <c r="D24" i="6"/>
  <c r="D41" i="6"/>
  <c r="C33" i="6"/>
  <c r="C10" i="6"/>
  <c r="F20" i="6"/>
  <c r="D45" i="6"/>
  <c r="F41" i="6"/>
  <c r="D43" i="6"/>
  <c r="F9" i="6"/>
  <c r="D47" i="6"/>
  <c r="F40" i="6"/>
  <c r="C6" i="6"/>
  <c r="D18" i="6"/>
  <c r="C15" i="6"/>
  <c r="F24" i="6"/>
  <c r="F11" i="6"/>
  <c r="D30" i="6"/>
  <c r="F27" i="6"/>
  <c r="D46" i="6"/>
  <c r="D12" i="6"/>
  <c r="C45" i="6"/>
  <c r="C29" i="6"/>
  <c r="C52" i="6"/>
  <c r="D54" i="6"/>
  <c r="C51" i="6"/>
  <c r="D16" i="6"/>
  <c r="D42" i="6"/>
  <c r="C54" i="6"/>
  <c r="D39" i="6"/>
  <c r="F26" i="6"/>
  <c r="D21" i="6"/>
  <c r="F25" i="6"/>
  <c r="D49" i="6"/>
  <c r="F22" i="6"/>
  <c r="D25" i="6"/>
  <c r="F29" i="6"/>
  <c r="C26" i="6"/>
  <c r="D37" i="6"/>
  <c r="D9" i="6"/>
  <c r="D48" i="6"/>
  <c r="C14" i="6"/>
  <c r="F6" i="6"/>
  <c r="D31" i="6"/>
  <c r="F13" i="6"/>
  <c r="F39" i="6"/>
  <c r="C17" i="6"/>
  <c r="F7" i="6"/>
  <c r="D27" i="6"/>
  <c r="F23" i="6"/>
  <c r="F33" i="6"/>
  <c r="C47" i="6"/>
  <c r="C38" i="6"/>
  <c r="BB14" i="7" l="1"/>
  <c r="BB6" i="7"/>
  <c r="AP14" i="7"/>
  <c r="AP6" i="7"/>
  <c r="AQ14" i="7"/>
  <c r="AQ6" i="7"/>
  <c r="N6" i="7"/>
  <c r="N14" i="7"/>
  <c r="H6" i="7"/>
  <c r="H14" i="7"/>
  <c r="AE14" i="7"/>
  <c r="AE6" i="7"/>
  <c r="AD14" i="7"/>
  <c r="AD6" i="7"/>
  <c r="X14" i="7"/>
  <c r="X6" i="7"/>
  <c r="AN6" i="7"/>
  <c r="AN14" i="7"/>
  <c r="S14" i="7"/>
  <c r="S6" i="7"/>
  <c r="AL6" i="7"/>
  <c r="AL14" i="7"/>
  <c r="AB6" i="7"/>
  <c r="AB14" i="7"/>
  <c r="L14" i="7"/>
  <c r="L6" i="7"/>
  <c r="F14" i="7"/>
  <c r="F6" i="7"/>
  <c r="Y14" i="7"/>
  <c r="Y6" i="7"/>
  <c r="AT6" i="7"/>
  <c r="AT14" i="7"/>
  <c r="P6" i="7"/>
  <c r="P14" i="7"/>
  <c r="AV14" i="7"/>
  <c r="AV6" i="7"/>
  <c r="AA6" i="7"/>
  <c r="AA14" i="7"/>
  <c r="AW14" i="7"/>
  <c r="AW6" i="7"/>
  <c r="AI6" i="7"/>
  <c r="AI14" i="7"/>
  <c r="AG6" i="7"/>
  <c r="AG14" i="7"/>
  <c r="AY6" i="7"/>
  <c r="AY14" i="7"/>
  <c r="V6" i="7"/>
  <c r="V14" i="7"/>
  <c r="AR6" i="7"/>
  <c r="AR14" i="7"/>
  <c r="J6" i="7"/>
  <c r="J14" i="7"/>
  <c r="T6" i="7"/>
  <c r="T14" i="7"/>
  <c r="Q6" i="7"/>
  <c r="Q14" i="7"/>
  <c r="M14" i="7"/>
  <c r="M6" i="7"/>
  <c r="AZ6" i="7"/>
  <c r="AZ14" i="7"/>
  <c r="R14" i="7"/>
  <c r="R6" i="7"/>
  <c r="AF6" i="7"/>
  <c r="AF14" i="7"/>
  <c r="G14" i="7"/>
  <c r="G6" i="7"/>
  <c r="AS6" i="7"/>
  <c r="AS14" i="7"/>
  <c r="AK14" i="7"/>
  <c r="AK6" i="7"/>
  <c r="K6" i="7"/>
  <c r="K14" i="7"/>
  <c r="I6" i="7"/>
  <c r="I14" i="7"/>
  <c r="AU6" i="7"/>
  <c r="AU14" i="7"/>
  <c r="Z6" i="7"/>
  <c r="Z14" i="7"/>
  <c r="BA6" i="7"/>
  <c r="BA14" i="7"/>
  <c r="AH6" i="7"/>
  <c r="AH14" i="7"/>
  <c r="U6" i="7"/>
  <c r="U14" i="7"/>
  <c r="W6" i="7"/>
  <c r="W14" i="7"/>
  <c r="AJ14" i="7"/>
  <c r="AJ6" i="7"/>
  <c r="O6" i="7"/>
  <c r="O14" i="7"/>
  <c r="AM6" i="7"/>
  <c r="AM14" i="7"/>
  <c r="AO6" i="7"/>
  <c r="AO14" i="7"/>
  <c r="AX6" i="7"/>
  <c r="AX14" i="7"/>
  <c r="AC6" i="7"/>
  <c r="AC14" i="7"/>
  <c r="D13" i="7"/>
  <c r="D14" i="7"/>
  <c r="D6" i="7"/>
  <c r="E13" i="7"/>
  <c r="I4" i="9"/>
  <c r="K4" i="9"/>
  <c r="E6" i="7"/>
  <c r="E14" i="7"/>
  <c r="I5" i="9"/>
  <c r="E3" i="7"/>
  <c r="K22" i="9"/>
  <c r="K16" i="9"/>
  <c r="K53" i="9"/>
  <c r="K37" i="9"/>
  <c r="K26" i="9"/>
  <c r="K12" i="9"/>
  <c r="K14" i="9"/>
  <c r="K18" i="9"/>
  <c r="K15" i="9"/>
  <c r="K24" i="9"/>
  <c r="K42" i="9"/>
  <c r="K19" i="9"/>
  <c r="K54" i="9"/>
  <c r="K36" i="9"/>
  <c r="K10" i="9"/>
  <c r="K6" i="9"/>
  <c r="K43" i="9"/>
  <c r="K11" i="9"/>
  <c r="K29" i="9"/>
  <c r="K9" i="9"/>
  <c r="K34" i="9"/>
  <c r="K51" i="9"/>
  <c r="K41" i="9"/>
  <c r="K17" i="9"/>
  <c r="K33" i="9"/>
  <c r="K46" i="9"/>
  <c r="K49" i="9"/>
  <c r="K30" i="9"/>
  <c r="K27" i="9"/>
  <c r="K31" i="9"/>
  <c r="K38" i="9"/>
  <c r="K20" i="9"/>
  <c r="K8" i="9"/>
  <c r="K48" i="9"/>
  <c r="K35" i="9"/>
  <c r="K21" i="9"/>
  <c r="K32" i="9"/>
  <c r="K52" i="9"/>
  <c r="K45" i="9"/>
  <c r="K47" i="9"/>
  <c r="K28" i="9"/>
  <c r="K39" i="9"/>
  <c r="K23" i="9"/>
  <c r="K7" i="9"/>
  <c r="K25" i="9"/>
  <c r="K40" i="9"/>
  <c r="K44" i="9"/>
  <c r="K13" i="9"/>
  <c r="K50" i="9"/>
  <c r="K5" i="9"/>
  <c r="I15" i="9"/>
  <c r="I42" i="9"/>
  <c r="I26" i="9"/>
  <c r="I14" i="9"/>
  <c r="I43" i="9"/>
  <c r="I11" i="9"/>
  <c r="I19" i="9"/>
  <c r="I54" i="9"/>
  <c r="I36" i="9"/>
  <c r="I10" i="9"/>
  <c r="I6" i="9"/>
  <c r="I24" i="9"/>
  <c r="I53" i="9"/>
  <c r="I37" i="9"/>
  <c r="I12" i="9"/>
  <c r="I33" i="9"/>
  <c r="I46" i="9"/>
  <c r="I29" i="9"/>
  <c r="I9" i="9"/>
  <c r="I34" i="9"/>
  <c r="I51" i="9"/>
  <c r="I41" i="9"/>
  <c r="I17" i="9"/>
  <c r="I8" i="9"/>
  <c r="I48" i="9"/>
  <c r="I49" i="9"/>
  <c r="I30" i="9"/>
  <c r="I27" i="9"/>
  <c r="I31" i="9"/>
  <c r="I38" i="9"/>
  <c r="I20" i="9"/>
  <c r="I28" i="9"/>
  <c r="I39" i="9"/>
  <c r="I23" i="9"/>
  <c r="I35" i="9"/>
  <c r="I21" i="9"/>
  <c r="I32" i="9"/>
  <c r="I52" i="9"/>
  <c r="I45" i="9"/>
  <c r="I47" i="9"/>
  <c r="I22" i="9"/>
  <c r="I16" i="9"/>
  <c r="I18" i="9"/>
  <c r="I7" i="9"/>
  <c r="I25" i="9"/>
  <c r="I40" i="9"/>
  <c r="I44" i="9"/>
  <c r="I13" i="9"/>
  <c r="I50" i="9"/>
  <c r="U6" i="9"/>
  <c r="U7" i="9"/>
  <c r="U8" i="9"/>
  <c r="U10" i="9"/>
  <c r="U4" i="9"/>
  <c r="J10" i="1"/>
  <c r="F10" i="1"/>
  <c r="G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F14" i="1"/>
  <c r="G14" i="1"/>
  <c r="G15" i="1" s="1"/>
  <c r="I14" i="1"/>
  <c r="I15" i="1" s="1"/>
  <c r="J14" i="1"/>
  <c r="J15" i="1" s="1"/>
  <c r="K14" i="1"/>
  <c r="K15" i="1" s="1"/>
  <c r="L14" i="1"/>
  <c r="L15" i="1" s="1"/>
  <c r="M14" i="1"/>
  <c r="M15" i="1" s="1"/>
  <c r="N14" i="1"/>
  <c r="N15" i="1" s="1"/>
  <c r="O14" i="1"/>
  <c r="O15" i="1" s="1"/>
  <c r="P14" i="1"/>
  <c r="P15" i="1" s="1"/>
  <c r="Q14" i="1"/>
  <c r="Q15" i="1" s="1"/>
  <c r="R14" i="1"/>
  <c r="R15" i="1" s="1"/>
  <c r="S14" i="1"/>
  <c r="S15" i="1" s="1"/>
  <c r="T14" i="1"/>
  <c r="T15" i="1" s="1"/>
  <c r="U14" i="1"/>
  <c r="U15" i="1" s="1"/>
  <c r="V14" i="1"/>
  <c r="V15" i="1" s="1"/>
  <c r="W14" i="1"/>
  <c r="W15" i="1" s="1"/>
  <c r="X14" i="1"/>
  <c r="X15" i="1" s="1"/>
  <c r="Y14" i="1"/>
  <c r="Y15" i="1" s="1"/>
  <c r="Z14" i="1"/>
  <c r="Z15" i="1" s="1"/>
  <c r="AA14" i="1"/>
  <c r="AA15" i="1" s="1"/>
  <c r="AB14" i="1"/>
  <c r="AB15" i="1" s="1"/>
  <c r="AC14" i="1"/>
  <c r="AC15" i="1" s="1"/>
  <c r="AD14" i="1"/>
  <c r="AD15" i="1" s="1"/>
  <c r="AE14" i="1"/>
  <c r="AE15" i="1" s="1"/>
  <c r="AF14" i="1"/>
  <c r="AF15" i="1" s="1"/>
  <c r="AG14" i="1"/>
  <c r="AG15" i="1" s="1"/>
  <c r="AH14" i="1"/>
  <c r="AH15" i="1" s="1"/>
  <c r="AI14" i="1"/>
  <c r="AI15" i="1" s="1"/>
  <c r="AJ14" i="1"/>
  <c r="AJ15" i="1" s="1"/>
  <c r="AK14" i="1"/>
  <c r="AK15" i="1" s="1"/>
  <c r="AL14" i="1"/>
  <c r="AL15" i="1" s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F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E14" i="1"/>
  <c r="E15" i="1" s="1"/>
  <c r="D14" i="1"/>
  <c r="D15" i="1" s="1"/>
  <c r="D10" i="1"/>
  <c r="E10" i="1"/>
  <c r="F35" i="1"/>
  <c r="G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E7" i="6"/>
  <c r="E33" i="6"/>
  <c r="E15" i="6"/>
  <c r="E31" i="6"/>
  <c r="E47" i="6"/>
  <c r="E35" i="6"/>
  <c r="E16" i="6"/>
  <c r="E10" i="6"/>
  <c r="E4" i="6"/>
  <c r="E52" i="6"/>
  <c r="E30" i="6"/>
  <c r="E22" i="6"/>
  <c r="E44" i="6"/>
  <c r="E5" i="6"/>
  <c r="E50" i="6"/>
  <c r="E6" i="6"/>
  <c r="E28" i="6"/>
  <c r="E32" i="6"/>
  <c r="E51" i="6"/>
  <c r="E14" i="6"/>
  <c r="E49" i="6"/>
  <c r="E27" i="6"/>
  <c r="E41" i="6"/>
  <c r="E48" i="6"/>
  <c r="E29" i="6"/>
  <c r="E21" i="6"/>
  <c r="E20" i="6"/>
  <c r="E39" i="6"/>
  <c r="E40" i="6"/>
  <c r="E18" i="6"/>
  <c r="E54" i="6"/>
  <c r="E19" i="6"/>
  <c r="E37" i="6"/>
  <c r="E24" i="6"/>
  <c r="E53" i="6"/>
  <c r="E43" i="6"/>
  <c r="E36" i="6"/>
  <c r="E11" i="6"/>
  <c r="E17" i="6"/>
  <c r="E13" i="6"/>
  <c r="E26" i="6"/>
  <c r="E34" i="6"/>
  <c r="E46" i="6"/>
  <c r="E45" i="6"/>
  <c r="E25" i="6"/>
  <c r="E42" i="6"/>
  <c r="E12" i="6"/>
  <c r="E23" i="6"/>
  <c r="E38" i="6"/>
  <c r="K11" i="1" l="1"/>
  <c r="G11" i="1"/>
  <c r="D11" i="1"/>
  <c r="F11" i="1"/>
  <c r="E11" i="1"/>
  <c r="L11" i="1"/>
  <c r="I10" i="1"/>
  <c r="J11" i="1"/>
  <c r="AS5" i="4"/>
  <c r="AS6" i="4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54" i="4"/>
  <c r="AS4" i="4"/>
  <c r="E9" i="6"/>
  <c r="I11" i="1" l="1"/>
  <c r="AK6" i="4"/>
  <c r="AL6" i="4"/>
  <c r="AM6" i="4"/>
  <c r="AN6" i="4"/>
  <c r="AO6" i="4"/>
  <c r="AP6" i="4"/>
  <c r="AQ6" i="4"/>
  <c r="AR6" i="4"/>
  <c r="AK7" i="4"/>
  <c r="AL7" i="4"/>
  <c r="AM7" i="4"/>
  <c r="AN7" i="4"/>
  <c r="AO7" i="4"/>
  <c r="AP7" i="4"/>
  <c r="AQ7" i="4"/>
  <c r="AR7" i="4"/>
  <c r="AK8" i="4"/>
  <c r="AL8" i="4"/>
  <c r="AM8" i="4"/>
  <c r="AN8" i="4"/>
  <c r="AO8" i="4"/>
  <c r="AP8" i="4"/>
  <c r="AQ8" i="4"/>
  <c r="AR8" i="4"/>
  <c r="AK9" i="4"/>
  <c r="AL9" i="4"/>
  <c r="AM9" i="4"/>
  <c r="AN9" i="4"/>
  <c r="AO9" i="4"/>
  <c r="AP9" i="4"/>
  <c r="AQ9" i="4"/>
  <c r="AR9" i="4"/>
  <c r="AK10" i="4"/>
  <c r="AL10" i="4"/>
  <c r="AM10" i="4"/>
  <c r="AN10" i="4"/>
  <c r="AO10" i="4"/>
  <c r="AP10" i="4"/>
  <c r="AQ10" i="4"/>
  <c r="AR10" i="4"/>
  <c r="AK11" i="4"/>
  <c r="AL11" i="4"/>
  <c r="AM11" i="4"/>
  <c r="AN11" i="4"/>
  <c r="AO11" i="4"/>
  <c r="AP11" i="4"/>
  <c r="AQ11" i="4"/>
  <c r="AR11" i="4"/>
  <c r="AK12" i="4"/>
  <c r="AL12" i="4"/>
  <c r="AM12" i="4"/>
  <c r="AN12" i="4"/>
  <c r="AO12" i="4"/>
  <c r="AP12" i="4"/>
  <c r="AQ12" i="4"/>
  <c r="AR12" i="4"/>
  <c r="AK13" i="4"/>
  <c r="AL13" i="4"/>
  <c r="AM13" i="4"/>
  <c r="AN13" i="4"/>
  <c r="AO13" i="4"/>
  <c r="AP13" i="4"/>
  <c r="AQ13" i="4"/>
  <c r="AR13" i="4"/>
  <c r="AK14" i="4"/>
  <c r="AL14" i="4"/>
  <c r="AM14" i="4"/>
  <c r="AN14" i="4"/>
  <c r="AO14" i="4"/>
  <c r="AP14" i="4"/>
  <c r="AQ14" i="4"/>
  <c r="AR14" i="4"/>
  <c r="AK15" i="4"/>
  <c r="AL15" i="4"/>
  <c r="AM15" i="4"/>
  <c r="AN15" i="4"/>
  <c r="AO15" i="4"/>
  <c r="AP15" i="4"/>
  <c r="AQ15" i="4"/>
  <c r="AR15" i="4"/>
  <c r="AK16" i="4"/>
  <c r="AL16" i="4"/>
  <c r="AM16" i="4"/>
  <c r="AN16" i="4"/>
  <c r="AO16" i="4"/>
  <c r="AP16" i="4"/>
  <c r="AQ16" i="4"/>
  <c r="AR16" i="4"/>
  <c r="AK17" i="4"/>
  <c r="AL17" i="4"/>
  <c r="AM17" i="4"/>
  <c r="AN17" i="4"/>
  <c r="AO17" i="4"/>
  <c r="AP17" i="4"/>
  <c r="AQ17" i="4"/>
  <c r="AR17" i="4"/>
  <c r="AK18" i="4"/>
  <c r="AL18" i="4"/>
  <c r="AM18" i="4"/>
  <c r="AN18" i="4"/>
  <c r="AO18" i="4"/>
  <c r="AP18" i="4"/>
  <c r="AQ18" i="4"/>
  <c r="AR18" i="4"/>
  <c r="AK19" i="4"/>
  <c r="AL19" i="4"/>
  <c r="AM19" i="4"/>
  <c r="AN19" i="4"/>
  <c r="AO19" i="4"/>
  <c r="AP19" i="4"/>
  <c r="AQ19" i="4"/>
  <c r="AR19" i="4"/>
  <c r="AK20" i="4"/>
  <c r="AL20" i="4"/>
  <c r="AM20" i="4"/>
  <c r="AN20" i="4"/>
  <c r="AO20" i="4"/>
  <c r="AP20" i="4"/>
  <c r="AQ20" i="4"/>
  <c r="AR20" i="4"/>
  <c r="AK21" i="4"/>
  <c r="AL21" i="4"/>
  <c r="AM21" i="4"/>
  <c r="AN21" i="4"/>
  <c r="AO21" i="4"/>
  <c r="AP21" i="4"/>
  <c r="AQ21" i="4"/>
  <c r="AR21" i="4"/>
  <c r="AK22" i="4"/>
  <c r="AL22" i="4"/>
  <c r="AM22" i="4"/>
  <c r="AN22" i="4"/>
  <c r="AO22" i="4"/>
  <c r="AP22" i="4"/>
  <c r="AQ22" i="4"/>
  <c r="AR22" i="4"/>
  <c r="AK23" i="4"/>
  <c r="AL23" i="4"/>
  <c r="AM23" i="4"/>
  <c r="AN23" i="4"/>
  <c r="AO23" i="4"/>
  <c r="AP23" i="4"/>
  <c r="AQ23" i="4"/>
  <c r="AR23" i="4"/>
  <c r="AK24" i="4"/>
  <c r="AL24" i="4"/>
  <c r="AM24" i="4"/>
  <c r="AN24" i="4"/>
  <c r="AO24" i="4"/>
  <c r="AP24" i="4"/>
  <c r="AQ24" i="4"/>
  <c r="AR24" i="4"/>
  <c r="AK25" i="4"/>
  <c r="AL25" i="4"/>
  <c r="AM25" i="4"/>
  <c r="AN25" i="4"/>
  <c r="AO25" i="4"/>
  <c r="AP25" i="4"/>
  <c r="AQ25" i="4"/>
  <c r="AR25" i="4"/>
  <c r="AK26" i="4"/>
  <c r="AL26" i="4"/>
  <c r="AM26" i="4"/>
  <c r="AN26" i="4"/>
  <c r="AO26" i="4"/>
  <c r="AP26" i="4"/>
  <c r="AQ26" i="4"/>
  <c r="AR26" i="4"/>
  <c r="AK27" i="4"/>
  <c r="AL27" i="4"/>
  <c r="AM27" i="4"/>
  <c r="AN27" i="4"/>
  <c r="AO27" i="4"/>
  <c r="AP27" i="4"/>
  <c r="AQ27" i="4"/>
  <c r="AR27" i="4"/>
  <c r="AK28" i="4"/>
  <c r="AL28" i="4"/>
  <c r="AM28" i="4"/>
  <c r="AN28" i="4"/>
  <c r="AO28" i="4"/>
  <c r="AP28" i="4"/>
  <c r="AQ28" i="4"/>
  <c r="AR28" i="4"/>
  <c r="AK29" i="4"/>
  <c r="AL29" i="4"/>
  <c r="AM29" i="4"/>
  <c r="AN29" i="4"/>
  <c r="AO29" i="4"/>
  <c r="AP29" i="4"/>
  <c r="AQ29" i="4"/>
  <c r="AR29" i="4"/>
  <c r="AK30" i="4"/>
  <c r="AL30" i="4"/>
  <c r="AM30" i="4"/>
  <c r="AN30" i="4"/>
  <c r="AO30" i="4"/>
  <c r="AP30" i="4"/>
  <c r="AQ30" i="4"/>
  <c r="AR30" i="4"/>
  <c r="AK31" i="4"/>
  <c r="AL31" i="4"/>
  <c r="AM31" i="4"/>
  <c r="AN31" i="4"/>
  <c r="AO31" i="4"/>
  <c r="AP31" i="4"/>
  <c r="AQ31" i="4"/>
  <c r="AR31" i="4"/>
  <c r="AK32" i="4"/>
  <c r="AL32" i="4"/>
  <c r="AM32" i="4"/>
  <c r="AN32" i="4"/>
  <c r="AO32" i="4"/>
  <c r="AP32" i="4"/>
  <c r="AQ32" i="4"/>
  <c r="AR32" i="4"/>
  <c r="AK33" i="4"/>
  <c r="AL33" i="4"/>
  <c r="AM33" i="4"/>
  <c r="AN33" i="4"/>
  <c r="AO33" i="4"/>
  <c r="AP33" i="4"/>
  <c r="AQ33" i="4"/>
  <c r="AR33" i="4"/>
  <c r="AK34" i="4"/>
  <c r="AL34" i="4"/>
  <c r="AM34" i="4"/>
  <c r="AN34" i="4"/>
  <c r="AO34" i="4"/>
  <c r="AP34" i="4"/>
  <c r="AQ34" i="4"/>
  <c r="AR34" i="4"/>
  <c r="AK35" i="4"/>
  <c r="AL35" i="4"/>
  <c r="AM35" i="4"/>
  <c r="AN35" i="4"/>
  <c r="AO35" i="4"/>
  <c r="AP35" i="4"/>
  <c r="AQ35" i="4"/>
  <c r="AR35" i="4"/>
  <c r="AK36" i="4"/>
  <c r="AL36" i="4"/>
  <c r="AM36" i="4"/>
  <c r="AN36" i="4"/>
  <c r="AO36" i="4"/>
  <c r="AP36" i="4"/>
  <c r="AQ36" i="4"/>
  <c r="AR36" i="4"/>
  <c r="AK37" i="4"/>
  <c r="AL37" i="4"/>
  <c r="AM37" i="4"/>
  <c r="AN37" i="4"/>
  <c r="AO37" i="4"/>
  <c r="AP37" i="4"/>
  <c r="AQ37" i="4"/>
  <c r="AR37" i="4"/>
  <c r="AK38" i="4"/>
  <c r="AL38" i="4"/>
  <c r="AM38" i="4"/>
  <c r="AN38" i="4"/>
  <c r="AO38" i="4"/>
  <c r="AP38" i="4"/>
  <c r="AQ38" i="4"/>
  <c r="AR38" i="4"/>
  <c r="AK39" i="4"/>
  <c r="AL39" i="4"/>
  <c r="AM39" i="4"/>
  <c r="AN39" i="4"/>
  <c r="AO39" i="4"/>
  <c r="AP39" i="4"/>
  <c r="AQ39" i="4"/>
  <c r="AR39" i="4"/>
  <c r="AK40" i="4"/>
  <c r="AL40" i="4"/>
  <c r="AM40" i="4"/>
  <c r="AN40" i="4"/>
  <c r="AO40" i="4"/>
  <c r="AP40" i="4"/>
  <c r="AQ40" i="4"/>
  <c r="AR40" i="4"/>
  <c r="AK41" i="4"/>
  <c r="AL41" i="4"/>
  <c r="AM41" i="4"/>
  <c r="AN41" i="4"/>
  <c r="AO41" i="4"/>
  <c r="AP41" i="4"/>
  <c r="AQ41" i="4"/>
  <c r="AR41" i="4"/>
  <c r="AK42" i="4"/>
  <c r="AL42" i="4"/>
  <c r="AM42" i="4"/>
  <c r="AN42" i="4"/>
  <c r="AO42" i="4"/>
  <c r="AP42" i="4"/>
  <c r="AQ42" i="4"/>
  <c r="AR42" i="4"/>
  <c r="AK43" i="4"/>
  <c r="AL43" i="4"/>
  <c r="AM43" i="4"/>
  <c r="AN43" i="4"/>
  <c r="AO43" i="4"/>
  <c r="AP43" i="4"/>
  <c r="AQ43" i="4"/>
  <c r="AR43" i="4"/>
  <c r="AK44" i="4"/>
  <c r="AL44" i="4"/>
  <c r="AM44" i="4"/>
  <c r="AN44" i="4"/>
  <c r="AO44" i="4"/>
  <c r="AP44" i="4"/>
  <c r="AQ44" i="4"/>
  <c r="AR44" i="4"/>
  <c r="AK45" i="4"/>
  <c r="AL45" i="4"/>
  <c r="AM45" i="4"/>
  <c r="AN45" i="4"/>
  <c r="AO45" i="4"/>
  <c r="AP45" i="4"/>
  <c r="AQ45" i="4"/>
  <c r="AR45" i="4"/>
  <c r="AK46" i="4"/>
  <c r="AL46" i="4"/>
  <c r="AM46" i="4"/>
  <c r="AN46" i="4"/>
  <c r="AO46" i="4"/>
  <c r="AP46" i="4"/>
  <c r="AQ46" i="4"/>
  <c r="AR46" i="4"/>
  <c r="AK47" i="4"/>
  <c r="AL47" i="4"/>
  <c r="AM47" i="4"/>
  <c r="AN47" i="4"/>
  <c r="AO47" i="4"/>
  <c r="AP47" i="4"/>
  <c r="AQ47" i="4"/>
  <c r="AR47" i="4"/>
  <c r="AK48" i="4"/>
  <c r="AL48" i="4"/>
  <c r="AM48" i="4"/>
  <c r="AN48" i="4"/>
  <c r="AO48" i="4"/>
  <c r="AP48" i="4"/>
  <c r="AQ48" i="4"/>
  <c r="AR48" i="4"/>
  <c r="AK49" i="4"/>
  <c r="AL49" i="4"/>
  <c r="AM49" i="4"/>
  <c r="AN49" i="4"/>
  <c r="AO49" i="4"/>
  <c r="AP49" i="4"/>
  <c r="AQ49" i="4"/>
  <c r="AR49" i="4"/>
  <c r="AK50" i="4"/>
  <c r="AL50" i="4"/>
  <c r="AM50" i="4"/>
  <c r="AN50" i="4"/>
  <c r="AO50" i="4"/>
  <c r="AP50" i="4"/>
  <c r="AQ50" i="4"/>
  <c r="AR50" i="4"/>
  <c r="AK51" i="4"/>
  <c r="AL51" i="4"/>
  <c r="AM51" i="4"/>
  <c r="AN51" i="4"/>
  <c r="AO51" i="4"/>
  <c r="AP51" i="4"/>
  <c r="AQ51" i="4"/>
  <c r="AR51" i="4"/>
  <c r="AK52" i="4"/>
  <c r="AL52" i="4"/>
  <c r="AM52" i="4"/>
  <c r="AN52" i="4"/>
  <c r="AO52" i="4"/>
  <c r="AP52" i="4"/>
  <c r="AQ52" i="4"/>
  <c r="AR52" i="4"/>
  <c r="AK53" i="4"/>
  <c r="AL53" i="4"/>
  <c r="AM53" i="4"/>
  <c r="AN53" i="4"/>
  <c r="AO53" i="4"/>
  <c r="AP53" i="4"/>
  <c r="AQ53" i="4"/>
  <c r="AR53" i="4"/>
  <c r="AK54" i="4"/>
  <c r="AL54" i="4"/>
  <c r="AM54" i="4"/>
  <c r="AN54" i="4"/>
  <c r="AO54" i="4"/>
  <c r="AP54" i="4"/>
  <c r="AQ54" i="4"/>
  <c r="AR54" i="4"/>
  <c r="AL5" i="4"/>
  <c r="AM5" i="4"/>
  <c r="AN5" i="4"/>
  <c r="AO5" i="4"/>
  <c r="AP5" i="4"/>
  <c r="AQ5" i="4"/>
  <c r="AR5" i="4"/>
  <c r="AK5" i="4"/>
  <c r="AL4" i="4"/>
  <c r="AM4" i="4"/>
  <c r="AN4" i="4"/>
  <c r="AO4" i="4"/>
  <c r="AP4" i="4"/>
  <c r="AQ4" i="4"/>
  <c r="AR4" i="4"/>
  <c r="AJ51" i="4" l="1"/>
  <c r="AJ54" i="4"/>
  <c r="AJ47" i="4"/>
  <c r="AJ41" i="4"/>
  <c r="AJ32" i="4"/>
  <c r="AJ23" i="4"/>
  <c r="AJ52" i="4"/>
  <c r="AJ49" i="4"/>
  <c r="AJ46" i="4"/>
  <c r="AJ43" i="4"/>
  <c r="AJ40" i="4"/>
  <c r="AJ37" i="4"/>
  <c r="AJ34" i="4"/>
  <c r="AJ31" i="4"/>
  <c r="AJ28" i="4"/>
  <c r="AJ25" i="4"/>
  <c r="AJ22" i="4"/>
  <c r="AJ19" i="4"/>
  <c r="AJ16" i="4"/>
  <c r="AJ13" i="4"/>
  <c r="AJ10" i="4"/>
  <c r="AJ7" i="4"/>
  <c r="AJ48" i="4"/>
  <c r="AJ45" i="4"/>
  <c r="AJ42" i="4"/>
  <c r="AJ39" i="4"/>
  <c r="AJ36" i="4"/>
  <c r="AJ33" i="4"/>
  <c r="AJ30" i="4"/>
  <c r="AJ27" i="4"/>
  <c r="AJ24" i="4"/>
  <c r="AJ21" i="4"/>
  <c r="AJ18" i="4"/>
  <c r="AJ15" i="4"/>
  <c r="AJ12" i="4"/>
  <c r="AJ9" i="4"/>
  <c r="AJ6" i="4"/>
  <c r="AJ4" i="4"/>
  <c r="AJ44" i="4"/>
  <c r="AJ38" i="4"/>
  <c r="AJ29" i="4"/>
  <c r="AJ26" i="4"/>
  <c r="AJ20" i="4"/>
  <c r="AJ17" i="4"/>
  <c r="AJ14" i="4"/>
  <c r="AJ11" i="4"/>
  <c r="AJ8" i="4"/>
  <c r="AJ53" i="4"/>
  <c r="AJ50" i="4"/>
  <c r="AJ35" i="4"/>
  <c r="AJ5" i="4"/>
  <c r="E35" i="1" l="1"/>
  <c r="D35" i="1" l="1"/>
  <c r="E41" i="4"/>
  <c r="D26" i="4"/>
  <c r="R40" i="4"/>
  <c r="H8" i="4"/>
  <c r="R34" i="4"/>
  <c r="D15" i="4"/>
  <c r="E5" i="4"/>
  <c r="C51" i="4"/>
  <c r="C8" i="4"/>
  <c r="H51" i="4"/>
  <c r="E31" i="4"/>
  <c r="D32" i="4"/>
  <c r="AB22" i="4"/>
  <c r="D29" i="4"/>
  <c r="AB11" i="4"/>
  <c r="H4" i="4"/>
  <c r="H54" i="4"/>
  <c r="AB4" i="4"/>
  <c r="H39" i="4"/>
  <c r="R31" i="4"/>
  <c r="AB30" i="4"/>
  <c r="R35" i="4"/>
  <c r="H18" i="4"/>
  <c r="AB21" i="4"/>
  <c r="E27" i="4"/>
  <c r="AB42" i="4"/>
  <c r="R6" i="4"/>
  <c r="C46" i="4"/>
  <c r="H13" i="4"/>
  <c r="D44" i="4"/>
  <c r="E48" i="4"/>
  <c r="C19" i="4"/>
  <c r="C52" i="4"/>
  <c r="R21" i="4"/>
  <c r="R30" i="4"/>
  <c r="AB39" i="4"/>
  <c r="E23" i="4"/>
  <c r="C36" i="4"/>
  <c r="H45" i="4"/>
  <c r="C23" i="4"/>
  <c r="AB18" i="4"/>
  <c r="H21" i="4"/>
  <c r="AB45" i="4"/>
  <c r="D31" i="4"/>
  <c r="C4" i="4"/>
  <c r="E29" i="4"/>
  <c r="C48" i="4"/>
  <c r="R46" i="4"/>
  <c r="E42" i="4"/>
  <c r="H29" i="4"/>
  <c r="AB50" i="4"/>
  <c r="D48" i="4"/>
  <c r="AB49" i="4"/>
  <c r="R25" i="4"/>
  <c r="C33" i="4"/>
  <c r="C42" i="4"/>
  <c r="D41" i="4"/>
  <c r="R51" i="4"/>
  <c r="R43" i="4"/>
  <c r="D51" i="4"/>
  <c r="C32" i="4"/>
  <c r="C34" i="4"/>
  <c r="R18" i="4"/>
  <c r="R22" i="4"/>
  <c r="AB41" i="4"/>
  <c r="D38" i="4"/>
  <c r="E47" i="4"/>
  <c r="C7" i="4"/>
  <c r="D40" i="4"/>
  <c r="H24" i="4"/>
  <c r="R23" i="4"/>
  <c r="R27" i="4"/>
  <c r="R11" i="4"/>
  <c r="H48" i="4"/>
  <c r="E13" i="4"/>
  <c r="R49" i="4"/>
  <c r="H47" i="4"/>
  <c r="AB54" i="4"/>
  <c r="H46" i="4"/>
  <c r="AB38" i="4"/>
  <c r="C35" i="4"/>
  <c r="C25" i="4"/>
  <c r="AB12" i="4"/>
  <c r="E21" i="4"/>
  <c r="E24" i="4"/>
  <c r="R37" i="4"/>
  <c r="AB28" i="4"/>
  <c r="E19" i="4"/>
  <c r="D28" i="4"/>
  <c r="R13" i="4"/>
  <c r="AB7" i="4"/>
  <c r="E38" i="4"/>
  <c r="R53" i="4"/>
  <c r="D10" i="4"/>
  <c r="AB35" i="4"/>
  <c r="AB47" i="4"/>
  <c r="E35" i="4"/>
  <c r="H32" i="4"/>
  <c r="AB46" i="4"/>
  <c r="AB25" i="4"/>
  <c r="C14" i="4"/>
  <c r="R12" i="4"/>
  <c r="C17" i="4"/>
  <c r="AB48" i="4"/>
  <c r="AB16" i="4"/>
  <c r="E30" i="4"/>
  <c r="R32" i="4"/>
  <c r="C39" i="4"/>
  <c r="E8" i="4"/>
  <c r="D13" i="4"/>
  <c r="E26" i="4"/>
  <c r="AB36" i="4"/>
  <c r="AB17" i="4"/>
  <c r="D52" i="4"/>
  <c r="E33" i="4"/>
  <c r="H15" i="4"/>
  <c r="R20" i="4"/>
  <c r="C40" i="4"/>
  <c r="H14" i="4"/>
  <c r="E43" i="4"/>
  <c r="C43" i="4"/>
  <c r="H25" i="4"/>
  <c r="E49" i="4"/>
  <c r="AB44" i="4"/>
  <c r="C44" i="4"/>
  <c r="C54" i="4"/>
  <c r="E51" i="4"/>
  <c r="D20" i="4"/>
  <c r="C28" i="4"/>
  <c r="C21" i="4"/>
  <c r="R15" i="4"/>
  <c r="D54" i="4"/>
  <c r="D47" i="4"/>
  <c r="E37" i="4"/>
  <c r="D22" i="4"/>
  <c r="R24" i="4"/>
  <c r="E28" i="4"/>
  <c r="R47" i="4"/>
  <c r="E39" i="4"/>
  <c r="D33" i="4"/>
  <c r="E12" i="4"/>
  <c r="H17" i="4"/>
  <c r="R42" i="4"/>
  <c r="D12" i="4"/>
  <c r="E25" i="4"/>
  <c r="D21" i="4"/>
  <c r="E16" i="4"/>
  <c r="H36" i="4"/>
  <c r="E11" i="4"/>
  <c r="AB40" i="4"/>
  <c r="AB15" i="4"/>
  <c r="C47" i="4"/>
  <c r="E50" i="4"/>
  <c r="C15" i="4"/>
  <c r="D43" i="4"/>
  <c r="AB32" i="4"/>
  <c r="H30" i="4"/>
  <c r="H44" i="4"/>
  <c r="R44" i="4"/>
  <c r="H11" i="4"/>
  <c r="R41" i="4"/>
  <c r="H49" i="4"/>
  <c r="E36" i="4"/>
  <c r="D42" i="4"/>
  <c r="AB43" i="4"/>
  <c r="C45" i="4"/>
  <c r="C27" i="4"/>
  <c r="E9" i="4"/>
  <c r="R39" i="4"/>
  <c r="H9" i="4"/>
  <c r="D6" i="4"/>
  <c r="H31" i="4"/>
  <c r="D36" i="4"/>
  <c r="D27" i="4"/>
  <c r="R48" i="4"/>
  <c r="H12" i="4"/>
  <c r="AB29" i="4"/>
  <c r="R16" i="4"/>
  <c r="AB10" i="4"/>
  <c r="D18" i="4"/>
  <c r="AB51" i="4"/>
  <c r="D19" i="4"/>
  <c r="H16" i="4"/>
  <c r="H42" i="4"/>
  <c r="C13" i="4"/>
  <c r="E6" i="4"/>
  <c r="C31" i="4"/>
  <c r="C37" i="4"/>
  <c r="R33" i="4"/>
  <c r="AB33" i="4"/>
  <c r="AB24" i="4"/>
  <c r="E14" i="4"/>
  <c r="E7" i="4"/>
  <c r="H27" i="4"/>
  <c r="AB34" i="4"/>
  <c r="AB14" i="4"/>
  <c r="E15" i="4"/>
  <c r="H28" i="4"/>
  <c r="D7" i="4"/>
  <c r="R52" i="4"/>
  <c r="H35" i="4"/>
  <c r="H5" i="4"/>
  <c r="D34" i="4"/>
  <c r="AB8" i="4"/>
  <c r="D45" i="4"/>
  <c r="H19" i="4"/>
  <c r="C11" i="4"/>
  <c r="E34" i="4"/>
  <c r="E54" i="4"/>
  <c r="AB31" i="4"/>
  <c r="R14" i="4"/>
  <c r="C30" i="4"/>
  <c r="D14" i="4"/>
  <c r="AB13" i="4"/>
  <c r="D53" i="4"/>
  <c r="E18" i="4"/>
  <c r="R9" i="4"/>
  <c r="C12" i="4"/>
  <c r="C26" i="4"/>
  <c r="AB23" i="4"/>
  <c r="D8" i="4"/>
  <c r="E45" i="4"/>
  <c r="E4" i="4"/>
  <c r="C10" i="4"/>
  <c r="D4" i="4"/>
  <c r="AB6" i="4"/>
  <c r="D39" i="4"/>
  <c r="D9" i="4"/>
  <c r="D23" i="4"/>
  <c r="R4" i="4"/>
  <c r="R29" i="4"/>
  <c r="E20" i="4"/>
  <c r="E10" i="4"/>
  <c r="AB5" i="4"/>
  <c r="H40" i="4"/>
  <c r="D24" i="4"/>
  <c r="C41" i="4"/>
  <c r="E22" i="4"/>
  <c r="C22" i="4"/>
  <c r="C9" i="4"/>
  <c r="AB26" i="4"/>
  <c r="H23" i="4"/>
  <c r="AB37" i="4"/>
  <c r="R17" i="4"/>
  <c r="E40" i="4"/>
  <c r="D25" i="4"/>
  <c r="H37" i="4"/>
  <c r="R38" i="4"/>
  <c r="H10" i="4"/>
  <c r="D35" i="4"/>
  <c r="H26" i="4"/>
  <c r="H33" i="4"/>
  <c r="AB52" i="4"/>
  <c r="R7" i="4"/>
  <c r="D50" i="4"/>
  <c r="H20" i="4"/>
  <c r="H38" i="4"/>
  <c r="C49" i="4"/>
  <c r="C5" i="4"/>
  <c r="E17" i="4"/>
  <c r="H22" i="4"/>
  <c r="H41" i="4"/>
  <c r="R8" i="4"/>
  <c r="D11" i="4"/>
  <c r="E52" i="4"/>
  <c r="D37" i="4"/>
  <c r="D30" i="4"/>
  <c r="E44" i="4"/>
  <c r="C6" i="4"/>
  <c r="H43" i="4"/>
  <c r="H6" i="4"/>
  <c r="R26" i="4"/>
  <c r="E46" i="4"/>
  <c r="C53" i="4"/>
  <c r="D16" i="4"/>
  <c r="R54" i="4"/>
  <c r="E32" i="4"/>
  <c r="AB9" i="4"/>
  <c r="R19" i="4"/>
  <c r="R45" i="4"/>
  <c r="D49" i="4"/>
  <c r="C38" i="4"/>
  <c r="R28" i="4"/>
  <c r="AB27" i="4"/>
  <c r="AB53" i="4"/>
  <c r="R36" i="4"/>
  <c r="C18" i="4"/>
  <c r="C16" i="4"/>
  <c r="C29" i="4"/>
  <c r="D17" i="4"/>
  <c r="H52" i="4"/>
  <c r="R10" i="4"/>
  <c r="E53" i="4"/>
  <c r="AB19" i="4"/>
  <c r="R50" i="4"/>
  <c r="H7" i="4"/>
  <c r="H50" i="4"/>
  <c r="H53" i="4"/>
  <c r="C24" i="4"/>
  <c r="C20" i="4"/>
  <c r="D46" i="4"/>
  <c r="H34" i="4"/>
  <c r="D5" i="4"/>
  <c r="AB20" i="4"/>
  <c r="C50" i="4"/>
  <c r="T34" i="4" l="1"/>
  <c r="T53" i="4"/>
  <c r="T50" i="4"/>
  <c r="T7" i="4"/>
  <c r="T52" i="4"/>
  <c r="T6" i="4"/>
  <c r="T43" i="4"/>
  <c r="T41" i="4"/>
  <c r="T22" i="4"/>
  <c r="T38" i="4"/>
  <c r="T20" i="4"/>
  <c r="T33" i="4"/>
  <c r="T26" i="4"/>
  <c r="T10" i="4"/>
  <c r="T37" i="4"/>
  <c r="T23" i="4"/>
  <c r="T40" i="4"/>
  <c r="T19" i="4"/>
  <c r="T35" i="4"/>
  <c r="T28" i="4"/>
  <c r="T27" i="4"/>
  <c r="T42" i="4"/>
  <c r="T16" i="4"/>
  <c r="T12" i="4"/>
  <c r="T31" i="4"/>
  <c r="T9" i="4"/>
  <c r="T49" i="4"/>
  <c r="T11" i="4"/>
  <c r="T44" i="4"/>
  <c r="T30" i="4"/>
  <c r="T36" i="4"/>
  <c r="T17" i="4"/>
  <c r="T25" i="4"/>
  <c r="T14" i="4"/>
  <c r="T15" i="4"/>
  <c r="T32" i="4"/>
  <c r="T46" i="4"/>
  <c r="T47" i="4"/>
  <c r="T48" i="4"/>
  <c r="T24" i="4"/>
  <c r="T29" i="4"/>
  <c r="T21" i="4"/>
  <c r="T45" i="4"/>
  <c r="T13" i="4"/>
  <c r="T18" i="4"/>
  <c r="T39" i="4"/>
  <c r="T54" i="4"/>
  <c r="T51" i="4"/>
  <c r="T8" i="4"/>
  <c r="T5" i="4"/>
  <c r="T4" i="4"/>
  <c r="AH28" i="4"/>
  <c r="AH30" i="4" l="1"/>
  <c r="AC51" i="4"/>
  <c r="AF39" i="4"/>
  <c r="AA5" i="4"/>
  <c r="AF31" i="4"/>
  <c r="AA11" i="4"/>
  <c r="AC24" i="4"/>
  <c r="W45" i="4"/>
  <c r="AA49" i="4"/>
  <c r="AF50" i="4"/>
  <c r="AA20" i="4"/>
  <c r="AH44" i="4"/>
  <c r="W28" i="4"/>
  <c r="AF47" i="4"/>
  <c r="AA18" i="4"/>
  <c r="AH32" i="4"/>
  <c r="AF54" i="4"/>
  <c r="Y23" i="4"/>
  <c r="AF42" i="4"/>
  <c r="AA15" i="4"/>
  <c r="AA7" i="4"/>
  <c r="AA12" i="4"/>
  <c r="AA6" i="4"/>
  <c r="Y38" i="4"/>
  <c r="AA8" i="4"/>
  <c r="AC46" i="4"/>
  <c r="Y34" i="4"/>
  <c r="AA40" i="4"/>
  <c r="AA17" i="4"/>
  <c r="W37" i="4"/>
  <c r="AA10" i="4"/>
  <c r="AA22" i="4"/>
  <c r="AC48" i="4"/>
  <c r="AC27" i="4"/>
  <c r="AF41" i="4"/>
  <c r="AA19" i="4"/>
  <c r="AA16" i="4"/>
  <c r="AH36" i="4"/>
  <c r="AA21" i="4"/>
  <c r="AC26" i="4"/>
  <c r="AH53" i="4"/>
  <c r="AA14" i="4"/>
  <c r="AA25" i="4"/>
  <c r="AA13" i="4"/>
  <c r="AA9" i="4"/>
  <c r="W35" i="4"/>
  <c r="AA4" i="4"/>
  <c r="AH33" i="4"/>
  <c r="AC29" i="4"/>
  <c r="W43" i="4"/>
  <c r="AF52" i="4"/>
  <c r="Y20" i="4"/>
  <c r="W6" i="4"/>
  <c r="AF27" i="4"/>
  <c r="AH27" i="4"/>
  <c r="AF18" i="4"/>
  <c r="AC6" i="4"/>
  <c r="W19" i="4"/>
  <c r="AA46" i="4"/>
  <c r="AA28" i="4"/>
  <c r="AF51" i="4"/>
  <c r="AA27" i="4"/>
  <c r="AF28" i="4"/>
  <c r="Y27" i="4"/>
  <c r="AF46" i="4"/>
  <c r="W27" i="4"/>
  <c r="AH46" i="4"/>
  <c r="AH50" i="4"/>
  <c r="AH19" i="4"/>
  <c r="AA52" i="4"/>
  <c r="AF6" i="4"/>
  <c r="AC20" i="4"/>
  <c r="AC28" i="4"/>
  <c r="Y50" i="4"/>
  <c r="AF15" i="4"/>
  <c r="W18" i="4"/>
  <c r="Y52" i="4"/>
  <c r="AC15" i="4"/>
  <c r="AH42" i="4"/>
  <c r="Y18" i="4"/>
  <c r="AA43" i="4"/>
  <c r="AH9" i="4"/>
  <c r="AH6" i="4"/>
  <c r="AC47" i="4"/>
  <c r="AH20" i="4"/>
  <c r="Y6" i="4"/>
  <c r="Y47" i="4"/>
  <c r="AA48" i="4"/>
  <c r="AH38" i="4"/>
  <c r="W20" i="4"/>
  <c r="W33" i="4"/>
  <c r="AA47" i="4"/>
  <c r="AF20" i="4"/>
  <c r="W30" i="4"/>
  <c r="Y15" i="4"/>
  <c r="AF21" i="4"/>
  <c r="W52" i="4"/>
  <c r="AC50" i="4"/>
  <c r="AF19" i="4"/>
  <c r="AH47" i="4"/>
  <c r="Y12" i="4"/>
  <c r="Y5" i="4"/>
  <c r="W47" i="4"/>
  <c r="W50" i="4"/>
  <c r="W15" i="4"/>
  <c r="AC54" i="4"/>
  <c r="Y28" i="4"/>
  <c r="W44" i="4"/>
  <c r="W46" i="4"/>
  <c r="Y21" i="4"/>
  <c r="AC12" i="4"/>
  <c r="AC19" i="4"/>
  <c r="AH5" i="4"/>
  <c r="AH41" i="4"/>
  <c r="AC38" i="4"/>
  <c r="AH51" i="4"/>
  <c r="AA36" i="4"/>
  <c r="AA50" i="4"/>
  <c r="Y19" i="4"/>
  <c r="Y48" i="4"/>
  <c r="AA42" i="4"/>
  <c r="Y30" i="4"/>
  <c r="AF22" i="4"/>
  <c r="Y24" i="4"/>
  <c r="AA24" i="4"/>
  <c r="AH48" i="4"/>
  <c r="AC9" i="4"/>
  <c r="W38" i="4"/>
  <c r="AC41" i="4"/>
  <c r="AC42" i="4"/>
  <c r="W8" i="4"/>
  <c r="AH16" i="4"/>
  <c r="AH18" i="4"/>
  <c r="AH12" i="4"/>
  <c r="AH52" i="4"/>
  <c r="AH34" i="4"/>
  <c r="AC4" i="4"/>
  <c r="AF24" i="4"/>
  <c r="AC5" i="4"/>
  <c r="AH24" i="4"/>
  <c r="AH15" i="4"/>
  <c r="W9" i="4"/>
  <c r="AF48" i="4"/>
  <c r="AA38" i="4"/>
  <c r="Y41" i="4"/>
  <c r="Y42" i="4"/>
  <c r="AH8" i="4"/>
  <c r="AC16" i="4"/>
  <c r="W31" i="4"/>
  <c r="AC18" i="4"/>
  <c r="W12" i="4"/>
  <c r="AC52" i="4"/>
  <c r="AH23" i="4"/>
  <c r="AF25" i="4"/>
  <c r="W24" i="4"/>
  <c r="W48" i="4"/>
  <c r="W42" i="4"/>
  <c r="AF17" i="4"/>
  <c r="AH31" i="4"/>
  <c r="AC37" i="4"/>
  <c r="AC7" i="4"/>
  <c r="W5" i="4"/>
  <c r="AF9" i="4"/>
  <c r="AF5" i="4"/>
  <c r="Y9" i="4"/>
  <c r="AF38" i="4"/>
  <c r="Y54" i="4"/>
  <c r="W40" i="4"/>
  <c r="AA41" i="4"/>
  <c r="AA51" i="4"/>
  <c r="Y26" i="4"/>
  <c r="AF8" i="4"/>
  <c r="AC30" i="4"/>
  <c r="W16" i="4"/>
  <c r="AC17" i="4"/>
  <c r="Y46" i="4"/>
  <c r="AA31" i="4"/>
  <c r="AC21" i="4"/>
  <c r="AF33" i="4"/>
  <c r="Y53" i="4"/>
  <c r="AF36" i="4"/>
  <c r="AF12" i="4"/>
  <c r="AA34" i="4"/>
  <c r="AF23" i="4"/>
  <c r="AC32" i="4"/>
  <c r="AA39" i="4"/>
  <c r="Y37" i="4"/>
  <c r="Y25" i="4"/>
  <c r="AC45" i="4"/>
  <c r="AH22" i="4"/>
  <c r="AF4" i="4"/>
  <c r="AF7" i="4"/>
  <c r="AH43" i="4"/>
  <c r="Y49" i="4"/>
  <c r="W10" i="4"/>
  <c r="W11" i="4"/>
  <c r="AC13" i="4"/>
  <c r="AA35" i="4"/>
  <c r="W29" i="4"/>
  <c r="Y40" i="4"/>
  <c r="AH54" i="4"/>
  <c r="Y44" i="4"/>
  <c r="AH26" i="4"/>
  <c r="Y8" i="4"/>
  <c r="AA30" i="4"/>
  <c r="Y16" i="4"/>
  <c r="Y17" i="4"/>
  <c r="AH21" i="4"/>
  <c r="AA33" i="4"/>
  <c r="AA53" i="4"/>
  <c r="AC36" i="4"/>
  <c r="AC34" i="4"/>
  <c r="AF32" i="4"/>
  <c r="AH39" i="4"/>
  <c r="AF37" i="4"/>
  <c r="W25" i="4"/>
  <c r="Y45" i="4"/>
  <c r="W22" i="4"/>
  <c r="Y4" i="4"/>
  <c r="AH7" i="4"/>
  <c r="AH49" i="4"/>
  <c r="AF10" i="4"/>
  <c r="Y11" i="4"/>
  <c r="AC14" i="4"/>
  <c r="AH35" i="4"/>
  <c r="AA29" i="4"/>
  <c r="AH40" i="4"/>
  <c r="AA44" i="4"/>
  <c r="AA26" i="4"/>
  <c r="AC53" i="4"/>
  <c r="AA23" i="4"/>
  <c r="AA32" i="4"/>
  <c r="W39" i="4"/>
  <c r="AA45" i="4"/>
  <c r="AC49" i="4"/>
  <c r="Y13" i="4"/>
  <c r="AH14" i="4"/>
  <c r="AF35" i="4"/>
  <c r="Y29" i="4"/>
  <c r="AC43" i="4"/>
  <c r="AH10" i="4"/>
  <c r="AF11" i="4"/>
  <c r="AF13" i="4"/>
  <c r="AF14" i="4"/>
  <c r="AC35" i="4"/>
  <c r="AF29" i="4"/>
  <c r="W26" i="4"/>
  <c r="W17" i="4"/>
  <c r="Y31" i="4"/>
  <c r="AC33" i="4"/>
  <c r="W53" i="4"/>
  <c r="W36" i="4"/>
  <c r="W34" i="4"/>
  <c r="W23" i="4"/>
  <c r="Y32" i="4"/>
  <c r="AC39" i="4"/>
  <c r="AA37" i="4"/>
  <c r="AC25" i="4"/>
  <c r="AH45" i="4"/>
  <c r="Y22" i="4"/>
  <c r="W4" i="4"/>
  <c r="Y7" i="4"/>
  <c r="AF43" i="4"/>
  <c r="W49" i="4"/>
  <c r="AC10" i="4"/>
  <c r="AH11" i="4"/>
  <c r="AH13" i="4"/>
  <c r="W14" i="4"/>
  <c r="Y35" i="4"/>
  <c r="AA54" i="4"/>
  <c r="AC40" i="4"/>
  <c r="W51" i="4"/>
  <c r="AF44" i="4"/>
  <c r="W54" i="4"/>
  <c r="AF40" i="4"/>
  <c r="W41" i="4"/>
  <c r="Y51" i="4"/>
  <c r="AC44" i="4"/>
  <c r="AF26" i="4"/>
  <c r="AC8" i="4"/>
  <c r="AF30" i="4"/>
  <c r="AF16" i="4"/>
  <c r="AH17" i="4"/>
  <c r="AC31" i="4"/>
  <c r="W21" i="4"/>
  <c r="Y33" i="4"/>
  <c r="AF53" i="4"/>
  <c r="Y36" i="4"/>
  <c r="AF34" i="4"/>
  <c r="AC23" i="4"/>
  <c r="W32" i="4"/>
  <c r="Y39" i="4"/>
  <c r="AH37" i="4"/>
  <c r="AH25" i="4"/>
  <c r="AF45" i="4"/>
  <c r="AC22" i="4"/>
  <c r="AH4" i="4"/>
  <c r="W7" i="4"/>
  <c r="Y43" i="4"/>
  <c r="AF49" i="4"/>
  <c r="Y10" i="4"/>
  <c r="AC11" i="4"/>
  <c r="W13" i="4"/>
  <c r="Y14" i="4"/>
  <c r="AH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Tosello</author>
  </authors>
  <commentList>
    <comment ref="B8" authorId="0" shapeId="0" xr:uid="{0D2CC2BF-595F-4E1C-A344-77FD07386307}">
      <text>
        <r>
          <rPr>
            <b/>
            <sz val="9"/>
            <color indexed="81"/>
            <rFont val="Tahoma"/>
            <family val="2"/>
          </rPr>
          <t>Farm Boy Admin:</t>
        </r>
        <r>
          <rPr>
            <sz val="9"/>
            <color indexed="81"/>
            <rFont val="Tahoma"/>
            <family val="2"/>
          </rPr>
          <t xml:space="preserve">
No Spaces or dashes</t>
        </r>
      </text>
    </comment>
    <comment ref="B12" authorId="0" shapeId="0" xr:uid="{098A3D2F-795E-4AC0-91B4-CA3CA9CA06C6}">
      <text>
        <r>
          <rPr>
            <b/>
            <sz val="9"/>
            <color indexed="81"/>
            <rFont val="Tahoma"/>
            <family val="2"/>
          </rPr>
          <t>Farm Boy Admin:</t>
        </r>
        <r>
          <rPr>
            <sz val="9"/>
            <color indexed="81"/>
            <rFont val="Tahoma"/>
            <family val="2"/>
          </rPr>
          <t xml:space="preserve">
No Spaces or dashes</t>
        </r>
      </text>
    </comment>
    <comment ref="A16" authorId="0" shapeId="0" xr:uid="{91485AD6-0EE8-467F-A47B-188C49B39C2F}">
      <text>
        <r>
          <rPr>
            <b/>
            <sz val="9"/>
            <color indexed="81"/>
            <rFont val="Tahoma"/>
            <family val="2"/>
          </rPr>
          <t>Farm Boy Admin:</t>
        </r>
        <r>
          <rPr>
            <sz val="9"/>
            <color indexed="81"/>
            <rFont val="Tahoma"/>
            <family val="2"/>
          </rPr>
          <t xml:space="preserve">
No Spaces or dashes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Tosello</author>
  </authors>
  <commentList>
    <comment ref="M1" authorId="0" shapeId="0" xr:uid="{D042D748-D1AA-41E7-9DD5-BDFEE5F39717}">
      <text>
        <r>
          <rPr>
            <b/>
            <sz val="9"/>
            <color indexed="81"/>
            <rFont val="Tahoma"/>
            <family val="2"/>
          </rPr>
          <t>Peter Tosello:</t>
        </r>
        <r>
          <rPr>
            <sz val="9"/>
            <color indexed="81"/>
            <rFont val="Tahoma"/>
            <family val="2"/>
          </rPr>
          <t xml:space="preserve">
This setting only applies to items that are distributed through our warehouse.  DSD and Cross-Dock delivery scenarios should be set to N/A</t>
        </r>
      </text>
    </comment>
    <comment ref="T2" authorId="0" shapeId="0" xr:uid="{F21EECD4-F218-469B-8270-5E0A6C72C61C}">
      <text>
        <r>
          <rPr>
            <b/>
            <sz val="9"/>
            <color indexed="81"/>
            <rFont val="Tahoma"/>
            <family val="2"/>
          </rPr>
          <t>Farm Boy Admin:</t>
        </r>
        <r>
          <rPr>
            <sz val="9"/>
            <color indexed="81"/>
            <rFont val="Tahoma"/>
            <family val="2"/>
          </rPr>
          <t xml:space="preserve">
Dry/Chill WH upcharge: 9%
Frozen WH Upcharge: $3 per Case</t>
        </r>
      </text>
    </comment>
    <comment ref="AD2" authorId="0" shapeId="0" xr:uid="{E3FC817F-17E8-48B6-8CA7-289B6AF723F4}">
      <text>
        <r>
          <rPr>
            <b/>
            <sz val="9"/>
            <color indexed="81"/>
            <rFont val="Tahoma"/>
            <family val="2"/>
          </rPr>
          <t>Farm Boy Admin:</t>
        </r>
        <r>
          <rPr>
            <sz val="9"/>
            <color indexed="81"/>
            <rFont val="Tahoma"/>
            <family val="2"/>
          </rPr>
          <t xml:space="preserve">
This setting is for items that are received in bulk and sold in packs eg. Croissants.
Default is '1' for most departments</t>
        </r>
      </text>
    </comment>
    <comment ref="AX2" authorId="0" shapeId="0" xr:uid="{55419041-CC3E-4C1F-A4BA-5F2EAE5B1A2F}">
      <text>
        <r>
          <rPr>
            <b/>
            <sz val="9"/>
            <color indexed="81"/>
            <rFont val="Tahoma"/>
            <family val="2"/>
          </rPr>
          <t xml:space="preserve">Peter Tosello:
</t>
        </r>
        <r>
          <rPr>
            <sz val="9"/>
            <color indexed="81"/>
            <rFont val="Tahoma"/>
            <family val="2"/>
          </rPr>
          <t xml:space="preserve">Any item distributed by the Warehouse should be active in at least 10 stores.  Red highlighting will indicate a problem.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Tosello</author>
  </authors>
  <commentList>
    <comment ref="B70" authorId="0" shapeId="0" xr:uid="{2872048F-EC18-4CFE-9941-4E8F1353446D}">
      <text>
        <r>
          <rPr>
            <b/>
            <sz val="9"/>
            <color indexed="81"/>
            <rFont val="Tahoma"/>
            <family val="2"/>
          </rPr>
          <t>Peter Tosello:</t>
        </r>
        <r>
          <rPr>
            <sz val="9"/>
            <color indexed="81"/>
            <rFont val="Tahoma"/>
            <family val="2"/>
          </rPr>
          <t xml:space="preserve">
Manufactured Shelf Life - (Guaranteed Shelf Life % at Receive * Manufacured Shelf Life)
This gives the number of days less than the max shelf life that we will accept.  Please check the </t>
        </r>
        <r>
          <rPr>
            <b/>
            <sz val="9"/>
            <color indexed="81"/>
            <rFont val="Tahoma"/>
            <family val="2"/>
          </rPr>
          <t>Use Age on Receive</t>
        </r>
        <r>
          <rPr>
            <sz val="9"/>
            <color indexed="81"/>
            <rFont val="Tahoma"/>
            <family val="2"/>
          </rPr>
          <t xml:space="preserve"> box if this field is used.</t>
        </r>
      </text>
    </comment>
  </commentList>
</comments>
</file>

<file path=xl/sharedStrings.xml><?xml version="1.0" encoding="utf-8"?>
<sst xmlns="http://schemas.openxmlformats.org/spreadsheetml/2006/main" count="883" uniqueCount="299">
  <si>
    <t>EXAMPLE SKU</t>
  </si>
  <si>
    <t>SKU 1</t>
  </si>
  <si>
    <t>SKU 2</t>
  </si>
  <si>
    <t>SKU 3</t>
  </si>
  <si>
    <t>SKU 4</t>
  </si>
  <si>
    <t>SKU 5</t>
  </si>
  <si>
    <t>SKU 6</t>
  </si>
  <si>
    <t>SKU 7</t>
  </si>
  <si>
    <t>SKU 8</t>
  </si>
  <si>
    <t>SKU 9</t>
  </si>
  <si>
    <t>SKU 10</t>
  </si>
  <si>
    <t>SKU 11</t>
  </si>
  <si>
    <t>SKU 12</t>
  </si>
  <si>
    <t>SKU 13</t>
  </si>
  <si>
    <t>SKU 14</t>
  </si>
  <si>
    <t>SKU 15</t>
  </si>
  <si>
    <t>SKU 16</t>
  </si>
  <si>
    <t>SKU 17</t>
  </si>
  <si>
    <t>SKU 18</t>
  </si>
  <si>
    <t>SKU 19</t>
  </si>
  <si>
    <t>SKU 20</t>
  </si>
  <si>
    <t>Size Description</t>
  </si>
  <si>
    <t>Supplier Name</t>
  </si>
  <si>
    <t>Example Distribution Ltd.</t>
  </si>
  <si>
    <t>Supplier Product Code</t>
  </si>
  <si>
    <t>Base Unit UPC</t>
  </si>
  <si>
    <t>UPC</t>
  </si>
  <si>
    <t>Check Digit</t>
  </si>
  <si>
    <t>UPC Check</t>
  </si>
  <si>
    <t>-</t>
  </si>
  <si>
    <t>Master Case Code</t>
  </si>
  <si>
    <t>Case/Pack Size</t>
  </si>
  <si>
    <t>Units /Case</t>
  </si>
  <si>
    <t>Order UOM</t>
  </si>
  <si>
    <t>(Drop-Down)</t>
  </si>
  <si>
    <t>CASE</t>
  </si>
  <si>
    <t>Case Weight</t>
  </si>
  <si>
    <t>kg</t>
  </si>
  <si>
    <t>Length</t>
  </si>
  <si>
    <t>inches</t>
  </si>
  <si>
    <t>Width</t>
  </si>
  <si>
    <t>Height</t>
  </si>
  <si>
    <t>Cases Per Layer</t>
  </si>
  <si>
    <t>TI</t>
  </si>
  <si>
    <t>Layers Per Pallet</t>
  </si>
  <si>
    <t>HI</t>
  </si>
  <si>
    <t>Cases Per Pallet</t>
  </si>
  <si>
    <t>Order Minumum (Total Order)</t>
  </si>
  <si>
    <t>Order Minimum (by SKU)</t>
  </si>
  <si>
    <t>Delivery Lead Time</t>
  </si>
  <si>
    <t>Storage Zone</t>
  </si>
  <si>
    <t>Shelf Life</t>
  </si>
  <si>
    <t>Storage</t>
  </si>
  <si>
    <t>days</t>
  </si>
  <si>
    <t>Min Guaranteed</t>
  </si>
  <si>
    <t>Manufacturer</t>
  </si>
  <si>
    <t>Cost Type</t>
  </si>
  <si>
    <t>Cost</t>
  </si>
  <si>
    <t>TAX  Applicable</t>
  </si>
  <si>
    <t>NO</t>
  </si>
  <si>
    <t>Product Attributes</t>
  </si>
  <si>
    <t>Organic</t>
  </si>
  <si>
    <t>YES</t>
  </si>
  <si>
    <t>Vegan</t>
  </si>
  <si>
    <t>Halal</t>
  </si>
  <si>
    <t>Kosher</t>
  </si>
  <si>
    <t>Non GMO</t>
  </si>
  <si>
    <t>All Natural</t>
  </si>
  <si>
    <t>Notes</t>
  </si>
  <si>
    <t>Retail Department</t>
  </si>
  <si>
    <t>UPC or Scale Label?</t>
  </si>
  <si>
    <t>Costing</t>
  </si>
  <si>
    <t>Costed by</t>
  </si>
  <si>
    <t>Case-Unit Cost Conversion</t>
  </si>
  <si>
    <t>Target GP</t>
  </si>
  <si>
    <t>Suggested Retail</t>
  </si>
  <si>
    <t>Final Retail</t>
  </si>
  <si>
    <t>Final GP %</t>
  </si>
  <si>
    <t>Merchandising</t>
  </si>
  <si>
    <t>Category</t>
  </si>
  <si>
    <t>Sub Category</t>
  </si>
  <si>
    <t>notes notes notes</t>
  </si>
  <si>
    <t>Cost to Stores</t>
  </si>
  <si>
    <t>cases</t>
  </si>
  <si>
    <t>Gluten-Free</t>
  </si>
  <si>
    <t>Vegetarian</t>
  </si>
  <si>
    <t>Keto</t>
  </si>
  <si>
    <t>Lactose-Free</t>
  </si>
  <si>
    <t>Nitrite-Free</t>
  </si>
  <si>
    <t>Peanut-Free</t>
  </si>
  <si>
    <t>Tree Nut-Free</t>
  </si>
  <si>
    <t>Store Delivery</t>
  </si>
  <si>
    <t>Retail Audit</t>
  </si>
  <si>
    <t>Loblaws</t>
  </si>
  <si>
    <t>Sobeys</t>
  </si>
  <si>
    <t>Metro</t>
  </si>
  <si>
    <t>Fortinos</t>
  </si>
  <si>
    <t>Walmart</t>
  </si>
  <si>
    <t>FreshCo</t>
  </si>
  <si>
    <t>Whole Foods</t>
  </si>
  <si>
    <t>Longo's</t>
  </si>
  <si>
    <t>Number of stores</t>
  </si>
  <si>
    <t>Q1</t>
  </si>
  <si>
    <t>Q2</t>
  </si>
  <si>
    <t>Q3</t>
  </si>
  <si>
    <t>Q4</t>
  </si>
  <si>
    <t>Estimated Sales Volumes</t>
  </si>
  <si>
    <t>Cases per store per week</t>
  </si>
  <si>
    <t>EX. SKU</t>
  </si>
  <si>
    <t>Size</t>
  </si>
  <si>
    <t>Negotiated Cost</t>
  </si>
  <si>
    <t>Warehouse</t>
  </si>
  <si>
    <t>SKU 21</t>
  </si>
  <si>
    <t>d</t>
  </si>
  <si>
    <t>a</t>
  </si>
  <si>
    <t>b</t>
  </si>
  <si>
    <t>c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</si>
  <si>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</si>
  <si>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</si>
  <si>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</si>
  <si>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</si>
  <si>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</si>
  <si>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</si>
  <si>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</si>
  <si>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</si>
  <si>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</si>
  <si>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</si>
  <si>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</si>
  <si>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</si>
  <si>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</si>
  <si>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</si>
  <si>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</si>
  <si>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</si>
  <si>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</si>
  <si>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</si>
  <si>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</si>
  <si>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</si>
  <si>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</si>
  <si>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</si>
  <si>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</si>
  <si>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</si>
  <si>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</si>
  <si>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</si>
  <si>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</si>
  <si>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</si>
  <si>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</si>
  <si>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</si>
  <si>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</si>
  <si>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</si>
  <si>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</si>
  <si>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</si>
  <si>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</si>
  <si>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</si>
  <si>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</si>
  <si>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</si>
  <si>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</si>
  <si>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</si>
  <si>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</si>
  <si>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</si>
  <si>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</si>
  <si>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</si>
  <si>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</si>
  <si>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</si>
  <si>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</si>
  <si>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j</t>
  </si>
  <si>
    <t>i</t>
  </si>
  <si>
    <t>SKU 22</t>
  </si>
  <si>
    <t>SKU 23</t>
  </si>
  <si>
    <t>SKU 24</t>
  </si>
  <si>
    <t>SKU 25</t>
  </si>
  <si>
    <t>SKU 26</t>
  </si>
  <si>
    <t>SKU 27</t>
  </si>
  <si>
    <t>SKU 28</t>
  </si>
  <si>
    <t>SKU 29</t>
  </si>
  <si>
    <t>SKU 30</t>
  </si>
  <si>
    <t>SKU 31</t>
  </si>
  <si>
    <t>SKU 32</t>
  </si>
  <si>
    <t>SKU 33</t>
  </si>
  <si>
    <t>SKU 34</t>
  </si>
  <si>
    <t>SKU 35</t>
  </si>
  <si>
    <t>SKU 36</t>
  </si>
  <si>
    <t>SKU 37</t>
  </si>
  <si>
    <t>SKU 38</t>
  </si>
  <si>
    <t>SKU 39</t>
  </si>
  <si>
    <t>SKU 40</t>
  </si>
  <si>
    <t>SKU 41</t>
  </si>
  <si>
    <t>SKU 42</t>
  </si>
  <si>
    <t>SKU 43</t>
  </si>
  <si>
    <t>SKU 44</t>
  </si>
  <si>
    <t>SKU 45</t>
  </si>
  <si>
    <t>SKU 46</t>
  </si>
  <si>
    <t>SKU 47</t>
  </si>
  <si>
    <t>SKU 48</t>
  </si>
  <si>
    <t>SKU 49</t>
  </si>
  <si>
    <t>SKU 50</t>
  </si>
  <si>
    <t>ba</t>
  </si>
  <si>
    <t>TOTAL days</t>
  </si>
  <si>
    <t>Product Code</t>
  </si>
  <si>
    <t>Frozen WH Upcharge per Case:</t>
  </si>
  <si>
    <t>Dry/Chill WH upcharge %:</t>
  </si>
  <si>
    <t>Vendor Notes</t>
  </si>
  <si>
    <t>Procurement Notes</t>
  </si>
  <si>
    <t>Warehouse Location</t>
  </si>
  <si>
    <t>Units/Case</t>
  </si>
  <si>
    <t>Product Description</t>
  </si>
  <si>
    <t>Units  per Case</t>
  </si>
  <si>
    <t>Prepared or Thawed</t>
  </si>
  <si>
    <t>When Stored</t>
  </si>
  <si>
    <t>This form was last updated by:</t>
  </si>
  <si>
    <t>This form was last updated on:</t>
  </si>
  <si>
    <t>Peter T.</t>
  </si>
  <si>
    <t>Well.ca</t>
  </si>
  <si>
    <t>Units per Package</t>
  </si>
  <si>
    <t>(Sold By)</t>
  </si>
  <si>
    <t>CAD</t>
  </si>
  <si>
    <t>Base Unit Dimensions</t>
  </si>
  <si>
    <t>Palletization</t>
  </si>
  <si>
    <t>Master Case Dimensions</t>
  </si>
  <si>
    <t>Weight</t>
  </si>
  <si>
    <t>Country of Origin</t>
  </si>
  <si>
    <t>Canada</t>
  </si>
  <si>
    <t>cm</t>
  </si>
  <si>
    <t>OCADO Approved?</t>
  </si>
  <si>
    <t>Supplier Lead Time</t>
  </si>
  <si>
    <t>Formatted UPC</t>
  </si>
  <si>
    <t>Brand</t>
  </si>
  <si>
    <t>Sparkling Water</t>
  </si>
  <si>
    <t>355 mL</t>
  </si>
  <si>
    <t>24</t>
  </si>
  <si>
    <t>3</t>
  </si>
  <si>
    <r>
      <t xml:space="preserve">Product Attributes
</t>
    </r>
    <r>
      <rPr>
        <i/>
        <sz val="11"/>
        <color theme="1"/>
        <rFont val="Calibri"/>
        <family val="2"/>
        <scheme val="minor"/>
      </rPr>
      <t>(Please provide supporting documents where applicable)</t>
    </r>
  </si>
  <si>
    <t>Manufacturing Company Ltd.</t>
  </si>
  <si>
    <t>Dry</t>
  </si>
  <si>
    <t>La Croix</t>
  </si>
  <si>
    <t>8</t>
  </si>
  <si>
    <t>56098</t>
  </si>
  <si>
    <t>Mango</t>
  </si>
  <si>
    <t>Grocery</t>
  </si>
  <si>
    <t>GTA</t>
  </si>
  <si>
    <t>Water</t>
  </si>
  <si>
    <t>Cans</t>
  </si>
  <si>
    <t>Cartons/Case</t>
  </si>
  <si>
    <t>Pack Count</t>
  </si>
  <si>
    <t>Unit Costing</t>
  </si>
  <si>
    <t>Cost to stores</t>
  </si>
  <si>
    <t>Variation or Flavour</t>
  </si>
  <si>
    <t>PM Description</t>
  </si>
  <si>
    <t>POS Description</t>
  </si>
  <si>
    <t>POS Scale Description</t>
  </si>
  <si>
    <t>LACROIX Can Mango</t>
  </si>
  <si>
    <t>Shelf Tag Description</t>
  </si>
  <si>
    <t>(Max 50 characters)</t>
  </si>
  <si>
    <t>(Max 40 characters)</t>
  </si>
  <si>
    <t>(Max 19 characters)</t>
  </si>
  <si>
    <t>POS French Scale Description</t>
  </si>
  <si>
    <t>(Max 27 characters, 31 for Bakery)</t>
  </si>
  <si>
    <t>Average</t>
  </si>
  <si>
    <t>Scale Description</t>
  </si>
  <si>
    <t>French Scale Description</t>
  </si>
  <si>
    <t>Base Unit</t>
  </si>
  <si>
    <t>Base Unit Descriptions</t>
  </si>
  <si>
    <t>Length (Depth)</t>
  </si>
  <si>
    <t>Suggested Retail Price</t>
  </si>
  <si>
    <t>MRSP</t>
  </si>
  <si>
    <t>In-Store</t>
  </si>
  <si>
    <t>Approved for Listing?</t>
  </si>
  <si>
    <t>Freight Charge</t>
  </si>
  <si>
    <t>Pickup Cost</t>
  </si>
  <si>
    <t>Delivered Cost</t>
  </si>
  <si>
    <t>Freight Charge %</t>
  </si>
  <si>
    <t>Supply Chain Details</t>
  </si>
  <si>
    <t>WH Transport Method</t>
  </si>
  <si>
    <t>Please note anything unusual here. Ex Hot deal, Seasonal, high priority, etc</t>
  </si>
  <si>
    <t>Approved For Listing?</t>
  </si>
  <si>
    <t>Manufactured</t>
  </si>
  <si>
    <t>Functional Name</t>
  </si>
  <si>
    <t>Variation</t>
  </si>
  <si>
    <t>Units  per Tray</t>
  </si>
  <si>
    <t>Tray Dimensions (Ignore if not used)</t>
  </si>
  <si>
    <t>Trays Available?</t>
  </si>
  <si>
    <t>Tray Costing</t>
  </si>
  <si>
    <t>Trays /Case</t>
  </si>
  <si>
    <t>Tray Descriptions</t>
  </si>
  <si>
    <t>Tray</t>
  </si>
  <si>
    <r>
      <t xml:space="preserve">Tray UPC
</t>
    </r>
    <r>
      <rPr>
        <i/>
        <sz val="11"/>
        <color theme="1"/>
        <rFont val="Calibri"/>
        <family val="2"/>
        <scheme val="minor"/>
      </rPr>
      <t>(Ignore if not used)</t>
    </r>
  </si>
  <si>
    <t>Trays/Case</t>
  </si>
  <si>
    <r>
      <t xml:space="preserve">Tray Dimensions
</t>
    </r>
    <r>
      <rPr>
        <i/>
        <sz val="11"/>
        <rFont val="Calibri"/>
        <family val="2"/>
        <scheme val="minor"/>
      </rPr>
      <t>(Ignore if not used)</t>
    </r>
  </si>
  <si>
    <t>Tray (Carton/Caddy) UPC
(Ignore if not used)</t>
  </si>
  <si>
    <t>Trays per Case</t>
  </si>
  <si>
    <t>Cost + Delivery Fee</t>
  </si>
  <si>
    <t>% of Maximum</t>
  </si>
  <si>
    <t>Min Date Code</t>
  </si>
  <si>
    <t>Max Date Code</t>
  </si>
  <si>
    <t>Supplier Notes</t>
  </si>
  <si>
    <t>1 - Core</t>
  </si>
  <si>
    <t>Planogram Size</t>
  </si>
  <si>
    <t>Delivered</t>
  </si>
  <si>
    <t>Gross Weight</t>
  </si>
  <si>
    <t>Updated July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</si>
</sst>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&quot;$&quot;#,##0.0000"/>
    <numFmt numFmtId="167" formatCode="0.0000%"/>
    <numFmt numFmtId="168" formatCode="[$-F800]dddd\,\ mmmm\ dd\,\ yyyy"/>
    <numFmt numFmtId="169" formatCode="0000000000000"/>
    <numFmt numFmtId="170" formatCode="_ * #,##0.00_)\ &quot;$&quot;_ ;_ * \(#,##0.00\)\ &quot;$&quot;_ ;_ * &quot;-&quot;??_)\ &quot;$&quot;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MS Sans Serif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5" fillId="8" borderId="8" applyNumberFormat="0" applyAlignment="0" applyProtection="0"/>
    <xf numFmtId="170" fontId="3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9">
    <xf numFmtId="0" fontId="0" fillId="0" borderId="0" xfId="0"/>
    <xf numFmtId="0" fontId="6" fillId="4" borderId="1" xfId="2" applyFont="1" applyFill="1" applyBorder="1" applyAlignment="1" applyProtection="1">
      <alignment horizontal="center"/>
      <protection locked="0"/>
    </xf>
    <xf numFmtId="49" fontId="6" fillId="4" borderId="1" xfId="2" applyNumberFormat="1" applyFont="1" applyFill="1" applyBorder="1" applyAlignment="1" applyProtection="1">
      <alignment horizontal="center"/>
      <protection locked="0"/>
    </xf>
    <xf numFmtId="1" fontId="6" fillId="4" borderId="1" xfId="2" applyNumberFormat="1" applyFont="1" applyFill="1" applyBorder="1" applyAlignment="1" applyProtection="1">
      <alignment horizontal="center"/>
      <protection locked="0"/>
    </xf>
    <xf numFmtId="2" fontId="6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5" borderId="1" xfId="2" applyFont="1" applyFill="1" applyBorder="1" applyAlignment="1">
      <alignment horizontal="left" vertical="center" wrapText="1"/>
    </xf>
    <xf numFmtId="0" fontId="2" fillId="4" borderId="6" xfId="3" applyNumberFormat="1" applyFont="1" applyFill="1" applyBorder="1" applyAlignment="1" applyProtection="1">
      <alignment horizontal="center" vertical="center"/>
    </xf>
    <xf numFmtId="2" fontId="2" fillId="4" borderId="6" xfId="3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5" fillId="10" borderId="2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 wrapText="1"/>
    </xf>
    <xf numFmtId="0" fontId="11" fillId="6" borderId="7" xfId="2" applyFont="1" applyFill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top"/>
    </xf>
    <xf numFmtId="49" fontId="5" fillId="0" borderId="6" xfId="2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10" fontId="6" fillId="0" borderId="6" xfId="2" applyNumberFormat="1" applyFont="1" applyBorder="1" applyAlignment="1" applyProtection="1">
      <alignment horizontal="center" vertical="center"/>
      <protection locked="0"/>
    </xf>
    <xf numFmtId="0" fontId="6" fillId="4" borderId="6" xfId="3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left" vertical="top"/>
      <protection locked="0"/>
    </xf>
    <xf numFmtId="0" fontId="8" fillId="4" borderId="6" xfId="3" applyNumberFormat="1" applyFont="1" applyFill="1" applyBorder="1" applyAlignment="1" applyProtection="1">
      <alignment horizontal="center" vertical="center"/>
    </xf>
    <xf numFmtId="0" fontId="5" fillId="4" borderId="6" xfId="3" applyNumberFormat="1" applyFont="1" applyFill="1" applyBorder="1" applyAlignment="1" applyProtection="1">
      <alignment horizontal="center" vertical="center"/>
      <protection locked="0"/>
    </xf>
    <xf numFmtId="0" fontId="11" fillId="10" borderId="7" xfId="2" applyFont="1" applyFill="1" applyBorder="1" applyAlignment="1">
      <alignment horizontal="center" vertical="center" wrapText="1"/>
    </xf>
    <xf numFmtId="0" fontId="17" fillId="0" borderId="0" xfId="0" applyFont="1"/>
    <xf numFmtId="165" fontId="2" fillId="11" borderId="6" xfId="3" applyNumberFormat="1" applyFont="1" applyFill="1" applyBorder="1" applyAlignment="1" applyProtection="1">
      <alignment horizontal="center" vertical="center"/>
    </xf>
    <xf numFmtId="0" fontId="2" fillId="11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/>
    </xf>
    <xf numFmtId="166" fontId="2" fillId="11" borderId="6" xfId="0" applyNumberFormat="1" applyFont="1" applyFill="1" applyBorder="1" applyAlignment="1">
      <alignment horizontal="center"/>
    </xf>
    <xf numFmtId="166" fontId="2" fillId="11" borderId="6" xfId="2" applyNumberFormat="1" applyFont="1" applyFill="1" applyBorder="1" applyAlignment="1">
      <alignment horizontal="center"/>
    </xf>
    <xf numFmtId="0" fontId="2" fillId="11" borderId="6" xfId="2" applyFont="1" applyFill="1" applyBorder="1" applyAlignment="1">
      <alignment horizontal="center" vertical="center"/>
    </xf>
    <xf numFmtId="0" fontId="2" fillId="11" borderId="6" xfId="1" applyNumberFormat="1" applyFont="1" applyFill="1" applyBorder="1" applyAlignment="1" applyProtection="1">
      <alignment horizontal="center" vertical="center"/>
    </xf>
    <xf numFmtId="166" fontId="6" fillId="11" borderId="6" xfId="0" applyNumberFormat="1" applyFont="1" applyFill="1" applyBorder="1" applyAlignment="1">
      <alignment horizontal="center"/>
    </xf>
    <xf numFmtId="166" fontId="6" fillId="11" borderId="6" xfId="2" applyNumberFormat="1" applyFont="1" applyFill="1" applyBorder="1" applyAlignment="1">
      <alignment horizontal="center"/>
    </xf>
    <xf numFmtId="0" fontId="6" fillId="11" borderId="6" xfId="2" applyFont="1" applyFill="1" applyBorder="1" applyAlignment="1">
      <alignment horizontal="center" vertical="center"/>
    </xf>
    <xf numFmtId="0" fontId="6" fillId="11" borderId="6" xfId="1" applyNumberFormat="1" applyFont="1" applyFill="1" applyBorder="1" applyAlignment="1" applyProtection="1">
      <alignment horizontal="center" vertical="center"/>
    </xf>
    <xf numFmtId="165" fontId="2" fillId="11" borderId="6" xfId="1" applyNumberFormat="1" applyFont="1" applyFill="1" applyBorder="1" applyAlignment="1" applyProtection="1">
      <alignment horizontal="center" vertical="center"/>
    </xf>
    <xf numFmtId="165" fontId="6" fillId="11" borderId="6" xfId="1" applyNumberFormat="1" applyFont="1" applyFill="1" applyBorder="1" applyAlignment="1" applyProtection="1">
      <alignment horizontal="center" vertical="center"/>
    </xf>
    <xf numFmtId="167" fontId="2" fillId="11" borderId="6" xfId="3" applyNumberFormat="1" applyFont="1" applyFill="1" applyBorder="1" applyAlignment="1" applyProtection="1">
      <alignment horizontal="center" vertical="center"/>
    </xf>
    <xf numFmtId="167" fontId="6" fillId="11" borderId="6" xfId="3" applyNumberFormat="1" applyFont="1" applyFill="1" applyBorder="1" applyAlignment="1" applyProtection="1">
      <alignment horizontal="center" vertical="center"/>
    </xf>
    <xf numFmtId="0" fontId="20" fillId="11" borderId="6" xfId="0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/>
    </xf>
    <xf numFmtId="165" fontId="6" fillId="0" borderId="6" xfId="3" applyNumberFormat="1" applyFont="1" applyFill="1" applyBorder="1" applyAlignment="1" applyProtection="1">
      <alignment horizontal="center" vertical="center"/>
      <protection locked="0"/>
    </xf>
    <xf numFmtId="165" fontId="15" fillId="8" borderId="8" xfId="4" applyNumberFormat="1"/>
    <xf numFmtId="9" fontId="15" fillId="8" borderId="8" xfId="4" applyNumberFormat="1"/>
    <xf numFmtId="0" fontId="3" fillId="0" borderId="0" xfId="0" applyFont="1" applyAlignment="1">
      <alignment horizontal="right"/>
    </xf>
    <xf numFmtId="165" fontId="6" fillId="11" borderId="6" xfId="3" applyNumberFormat="1" applyFont="1" applyFill="1" applyBorder="1" applyAlignment="1" applyProtection="1">
      <alignment horizontal="center" vertical="center"/>
    </xf>
    <xf numFmtId="165" fontId="8" fillId="0" borderId="6" xfId="2" applyNumberFormat="1" applyFont="1" applyBorder="1" applyAlignment="1">
      <alignment horizontal="center" vertical="center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49" fontId="6" fillId="0" borderId="1" xfId="2" applyNumberFormat="1" applyFont="1" applyBorder="1" applyAlignment="1" applyProtection="1">
      <alignment horizontal="center"/>
      <protection locked="0"/>
    </xf>
    <xf numFmtId="2" fontId="2" fillId="0" borderId="1" xfId="1" applyNumberFormat="1" applyFont="1" applyBorder="1" applyAlignment="1" applyProtection="1">
      <alignment horizontal="center"/>
    </xf>
    <xf numFmtId="0" fontId="2" fillId="11" borderId="6" xfId="0" applyFont="1" applyFill="1" applyBorder="1" applyAlignment="1">
      <alignment horizontal="left"/>
    </xf>
    <xf numFmtId="0" fontId="6" fillId="11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2" borderId="0" xfId="2" applyFont="1" applyFill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6" fillId="0" borderId="6" xfId="2" applyFont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>
      <alignment horizontal="left" vertical="center" wrapText="1"/>
    </xf>
    <xf numFmtId="0" fontId="5" fillId="10" borderId="1" xfId="2" applyFont="1" applyFill="1" applyBorder="1" applyAlignment="1">
      <alignment horizontal="left" vertical="center" wrapText="1"/>
    </xf>
    <xf numFmtId="0" fontId="5" fillId="9" borderId="1" xfId="2" applyFont="1" applyFill="1" applyBorder="1" applyAlignment="1">
      <alignment horizontal="left" vertical="center" wrapText="1"/>
    </xf>
    <xf numFmtId="0" fontId="14" fillId="10" borderId="1" xfId="2" applyFont="1" applyFill="1" applyBorder="1" applyAlignment="1">
      <alignment vertical="center" wrapText="1"/>
    </xf>
    <xf numFmtId="0" fontId="10" fillId="10" borderId="1" xfId="2" applyFont="1" applyFill="1" applyBorder="1" applyAlignment="1">
      <alignment horizontal="left" vertical="center" wrapText="1"/>
    </xf>
    <xf numFmtId="0" fontId="11" fillId="10" borderId="1" xfId="2" applyFont="1" applyFill="1" applyBorder="1" applyAlignment="1">
      <alignment horizontal="left" vertical="center" wrapText="1"/>
    </xf>
    <xf numFmtId="0" fontId="10" fillId="10" borderId="1" xfId="2" applyFont="1" applyFill="1" applyBorder="1" applyAlignment="1">
      <alignment vertical="center" wrapText="1"/>
    </xf>
    <xf numFmtId="0" fontId="5" fillId="12" borderId="1" xfId="2" applyFont="1" applyFill="1" applyBorder="1" applyAlignment="1">
      <alignment horizontal="left" vertical="center" wrapText="1"/>
    </xf>
    <xf numFmtId="169" fontId="6" fillId="0" borderId="6" xfId="2" quotePrefix="1" applyNumberFormat="1" applyFont="1" applyBorder="1" applyAlignment="1" applyProtection="1">
      <alignment horizontal="center"/>
      <protection locked="0"/>
    </xf>
    <xf numFmtId="169" fontId="6" fillId="11" borderId="6" xfId="0" applyNumberFormat="1" applyFont="1" applyFill="1" applyBorder="1" applyAlignment="1">
      <alignment horizontal="center"/>
    </xf>
    <xf numFmtId="169" fontId="6" fillId="11" borderId="6" xfId="2" applyNumberFormat="1" applyFont="1" applyFill="1" applyBorder="1" applyAlignment="1">
      <alignment horizontal="center"/>
    </xf>
    <xf numFmtId="169" fontId="6" fillId="11" borderId="6" xfId="2" quotePrefix="1" applyNumberFormat="1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6" fillId="0" borderId="7" xfId="2" applyNumberFormat="1" applyFont="1" applyBorder="1" applyAlignment="1" applyProtection="1">
      <alignment horizontal="center"/>
      <protection locked="0"/>
    </xf>
    <xf numFmtId="0" fontId="5" fillId="6" borderId="2" xfId="2" applyFont="1" applyFill="1" applyBorder="1" applyAlignment="1">
      <alignment horizontal="center" vertical="center" wrapText="1"/>
    </xf>
    <xf numFmtId="169" fontId="2" fillId="11" borderId="6" xfId="2" quotePrefix="1" applyNumberFormat="1" applyFont="1" applyFill="1" applyBorder="1" applyAlignment="1">
      <alignment horizontal="center"/>
    </xf>
    <xf numFmtId="169" fontId="2" fillId="11" borderId="6" xfId="2" applyNumberFormat="1" applyFont="1" applyFill="1" applyBorder="1" applyAlignment="1">
      <alignment horizontal="center"/>
    </xf>
    <xf numFmtId="169" fontId="2" fillId="11" borderId="6" xfId="0" applyNumberFormat="1" applyFont="1" applyFill="1" applyBorder="1" applyAlignment="1">
      <alignment horizontal="center"/>
    </xf>
    <xf numFmtId="165" fontId="2" fillId="0" borderId="6" xfId="3" applyNumberFormat="1" applyFont="1" applyFill="1" applyBorder="1" applyAlignment="1" applyProtection="1">
      <alignment horizontal="center" vertical="center"/>
    </xf>
    <xf numFmtId="166" fontId="6" fillId="0" borderId="1" xfId="1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27" fillId="2" borderId="1" xfId="2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10" borderId="1" xfId="2" applyFont="1" applyFill="1" applyBorder="1" applyAlignment="1">
      <alignment horizontal="left" vertical="center" wrapText="1"/>
    </xf>
    <xf numFmtId="0" fontId="16" fillId="13" borderId="1" xfId="2" applyFont="1" applyFill="1" applyBorder="1" applyAlignment="1">
      <alignment horizontal="left" vertical="center" wrapText="1"/>
    </xf>
    <xf numFmtId="0" fontId="26" fillId="10" borderId="7" xfId="2" applyFont="1" applyFill="1" applyBorder="1" applyAlignment="1">
      <alignment horizontal="left" vertical="center" wrapText="1"/>
    </xf>
    <xf numFmtId="0" fontId="26" fillId="13" borderId="7" xfId="2" applyFont="1" applyFill="1" applyBorder="1" applyAlignment="1">
      <alignment horizontal="left" vertical="center" wrapText="1"/>
    </xf>
    <xf numFmtId="0" fontId="3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32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165" fontId="2" fillId="11" borderId="6" xfId="0" applyNumberFormat="1" applyFont="1" applyFill="1" applyBorder="1" applyAlignment="1">
      <alignment horizontal="center"/>
    </xf>
    <xf numFmtId="165" fontId="6" fillId="11" borderId="6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9" fontId="2" fillId="4" borderId="1" xfId="2" quotePrefix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4" borderId="1" xfId="2" applyNumberFormat="1" applyFont="1" applyFill="1" applyBorder="1" applyAlignment="1">
      <alignment horizontal="center"/>
    </xf>
    <xf numFmtId="0" fontId="2" fillId="11" borderId="1" xfId="2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49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5" fillId="5" borderId="7" xfId="2" applyFont="1" applyFill="1" applyBorder="1" applyAlignment="1">
      <alignment horizontal="left" vertical="center" wrapText="1"/>
    </xf>
    <xf numFmtId="0" fontId="2" fillId="4" borderId="1" xfId="2" quotePrefix="1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34" fillId="11" borderId="6" xfId="0" applyFont="1" applyFill="1" applyBorder="1" applyAlignment="1">
      <alignment horizontal="center" vertical="top" wrapText="1"/>
    </xf>
    <xf numFmtId="0" fontId="34" fillId="4" borderId="6" xfId="0" applyFont="1" applyFill="1" applyBorder="1" applyAlignment="1">
      <alignment horizontal="left" vertical="top" wrapText="1"/>
    </xf>
    <xf numFmtId="0" fontId="25" fillId="11" borderId="6" xfId="0" applyFont="1" applyFill="1" applyBorder="1" applyAlignment="1">
      <alignment horizontal="left" vertical="top" wrapText="1"/>
    </xf>
    <xf numFmtId="0" fontId="34" fillId="11" borderId="6" xfId="1" applyNumberFormat="1" applyFont="1" applyFill="1" applyBorder="1" applyAlignment="1" applyProtection="1">
      <alignment horizontal="center" vertical="top" wrapText="1"/>
    </xf>
    <xf numFmtId="0" fontId="28" fillId="0" borderId="0" xfId="0" applyFont="1" applyAlignment="1">
      <alignment vertical="top" wrapText="1"/>
    </xf>
    <xf numFmtId="0" fontId="28" fillId="11" borderId="6" xfId="0" applyFont="1" applyFill="1" applyBorder="1" applyAlignment="1">
      <alignment horizontal="center" vertical="top" wrapText="1"/>
    </xf>
    <xf numFmtId="0" fontId="28" fillId="4" borderId="6" xfId="0" applyFont="1" applyFill="1" applyBorder="1" applyAlignment="1" applyProtection="1">
      <alignment horizontal="left" vertical="top" wrapText="1"/>
      <protection locked="0"/>
    </xf>
    <xf numFmtId="0" fontId="16" fillId="11" borderId="6" xfId="0" applyFont="1" applyFill="1" applyBorder="1" applyAlignment="1">
      <alignment horizontal="left" vertical="top" wrapText="1"/>
    </xf>
    <xf numFmtId="49" fontId="28" fillId="4" borderId="6" xfId="0" applyNumberFormat="1" applyFont="1" applyFill="1" applyBorder="1" applyAlignment="1" applyProtection="1">
      <alignment horizontal="left" vertical="top" wrapText="1"/>
      <protection locked="0"/>
    </xf>
    <xf numFmtId="0" fontId="28" fillId="11" borderId="6" xfId="1" applyNumberFormat="1" applyFont="1" applyFill="1" applyBorder="1" applyAlignment="1" applyProtection="1">
      <alignment horizontal="center" vertical="top" wrapText="1"/>
    </xf>
    <xf numFmtId="0" fontId="29" fillId="11" borderId="6" xfId="0" applyFont="1" applyFill="1" applyBorder="1" applyAlignment="1">
      <alignment horizontal="center" vertical="top" wrapText="1"/>
    </xf>
    <xf numFmtId="0" fontId="30" fillId="11" borderId="1" xfId="0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/>
    </xf>
    <xf numFmtId="169" fontId="2" fillId="0" borderId="6" xfId="2" quotePrefix="1" applyNumberFormat="1" applyFont="1" applyBorder="1" applyAlignment="1">
      <alignment horizontal="center"/>
    </xf>
    <xf numFmtId="166" fontId="2" fillId="0" borderId="1" xfId="1" applyNumberFormat="1" applyFont="1" applyFill="1" applyBorder="1" applyAlignment="1" applyProtection="1">
      <alignment horizontal="center"/>
    </xf>
    <xf numFmtId="2" fontId="2" fillId="0" borderId="2" xfId="2" applyNumberFormat="1" applyFont="1" applyBorder="1" applyAlignment="1">
      <alignment horizontal="center"/>
    </xf>
    <xf numFmtId="2" fontId="6" fillId="4" borderId="2" xfId="2" applyNumberFormat="1" applyFont="1" applyFill="1" applyBorder="1" applyAlignment="1" applyProtection="1">
      <alignment horizontal="center"/>
      <protection locked="0"/>
    </xf>
    <xf numFmtId="2" fontId="2" fillId="0" borderId="6" xfId="2" applyNumberFormat="1" applyFont="1" applyBorder="1" applyAlignment="1">
      <alignment horizontal="center"/>
    </xf>
    <xf numFmtId="2" fontId="6" fillId="4" borderId="6" xfId="2" applyNumberFormat="1" applyFont="1" applyFill="1" applyBorder="1" applyAlignment="1" applyProtection="1">
      <alignment horizontal="center"/>
      <protection locked="0"/>
    </xf>
    <xf numFmtId="0" fontId="5" fillId="5" borderId="21" xfId="2" applyFont="1" applyFill="1" applyBorder="1" applyAlignment="1">
      <alignment horizontal="left" vertical="center" wrapText="1"/>
    </xf>
    <xf numFmtId="2" fontId="2" fillId="0" borderId="21" xfId="2" applyNumberFormat="1" applyFont="1" applyBorder="1" applyAlignment="1">
      <alignment horizontal="center"/>
    </xf>
    <xf numFmtId="2" fontId="6" fillId="4" borderId="21" xfId="2" applyNumberFormat="1" applyFont="1" applyFill="1" applyBorder="1" applyAlignment="1" applyProtection="1">
      <alignment horizontal="center"/>
      <protection locked="0"/>
    </xf>
    <xf numFmtId="2" fontId="2" fillId="0" borderId="7" xfId="2" applyNumberFormat="1" applyFont="1" applyBorder="1" applyAlignment="1">
      <alignment horizontal="center"/>
    </xf>
    <xf numFmtId="2" fontId="6" fillId="4" borderId="7" xfId="2" applyNumberFormat="1" applyFont="1" applyFill="1" applyBorder="1" applyAlignment="1" applyProtection="1">
      <alignment horizontal="center"/>
      <protection locked="0"/>
    </xf>
    <xf numFmtId="0" fontId="11" fillId="2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5" fillId="4" borderId="2" xfId="2" applyFont="1" applyFill="1" applyBorder="1" applyAlignment="1" applyProtection="1">
      <alignment horizontal="center"/>
      <protection locked="0"/>
    </xf>
    <xf numFmtId="0" fontId="2" fillId="0" borderId="6" xfId="2" applyFont="1" applyBorder="1" applyAlignment="1">
      <alignment horizontal="center"/>
    </xf>
    <xf numFmtId="0" fontId="6" fillId="4" borderId="6" xfId="2" applyFont="1" applyFill="1" applyBorder="1" applyAlignment="1" applyProtection="1">
      <alignment horizontal="center"/>
      <protection locked="0"/>
    </xf>
    <xf numFmtId="0" fontId="5" fillId="2" borderId="21" xfId="2" applyFont="1" applyFill="1" applyBorder="1" applyAlignment="1">
      <alignment horizontal="left" vertical="center" wrapText="1"/>
    </xf>
    <xf numFmtId="1" fontId="8" fillId="11" borderId="2" xfId="0" applyNumberFormat="1" applyFont="1" applyFill="1" applyBorder="1" applyAlignment="1">
      <alignment horizontal="center"/>
    </xf>
    <xf numFmtId="1" fontId="5" fillId="11" borderId="2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6" fillId="4" borderId="6" xfId="2" applyNumberFormat="1" applyFont="1" applyFill="1" applyBorder="1" applyAlignment="1" applyProtection="1">
      <alignment horizontal="center"/>
      <protection locked="0"/>
    </xf>
    <xf numFmtId="169" fontId="2" fillId="0" borderId="21" xfId="2" quotePrefix="1" applyNumberFormat="1" applyFont="1" applyBorder="1" applyAlignment="1">
      <alignment horizontal="center"/>
    </xf>
    <xf numFmtId="169" fontId="6" fillId="0" borderId="21" xfId="2" quotePrefix="1" applyNumberFormat="1" applyFont="1" applyBorder="1" applyAlignment="1" applyProtection="1">
      <alignment horizontal="center"/>
      <protection locked="0"/>
    </xf>
    <xf numFmtId="1" fontId="8" fillId="11" borderId="7" xfId="0" applyNumberFormat="1" applyFont="1" applyFill="1" applyBorder="1" applyAlignment="1">
      <alignment horizontal="center"/>
    </xf>
    <xf numFmtId="1" fontId="5" fillId="11" borderId="7" xfId="0" applyNumberFormat="1" applyFont="1" applyFill="1" applyBorder="1" applyAlignment="1">
      <alignment horizontal="center"/>
    </xf>
    <xf numFmtId="0" fontId="14" fillId="2" borderId="6" xfId="2" applyFont="1" applyFill="1" applyBorder="1" applyAlignment="1">
      <alignment vertical="center" wrapText="1"/>
    </xf>
    <xf numFmtId="0" fontId="5" fillId="2" borderId="30" xfId="2" applyFont="1" applyFill="1" applyBorder="1" applyAlignment="1">
      <alignment horizontal="left" vertical="center" wrapText="1"/>
    </xf>
    <xf numFmtId="0" fontId="2" fillId="0" borderId="21" xfId="2" applyFont="1" applyBorder="1" applyAlignment="1">
      <alignment horizontal="center"/>
    </xf>
    <xf numFmtId="0" fontId="6" fillId="4" borderId="21" xfId="2" applyFont="1" applyFill="1" applyBorder="1" applyAlignment="1" applyProtection="1">
      <alignment horizontal="center"/>
      <protection locked="0"/>
    </xf>
    <xf numFmtId="0" fontId="8" fillId="11" borderId="7" xfId="2" applyFont="1" applyFill="1" applyBorder="1" applyAlignment="1">
      <alignment horizontal="center"/>
    </xf>
    <xf numFmtId="0" fontId="5" fillId="11" borderId="7" xfId="2" applyFont="1" applyFill="1" applyBorder="1" applyAlignment="1">
      <alignment horizontal="center"/>
    </xf>
    <xf numFmtId="0" fontId="10" fillId="5" borderId="7" xfId="2" applyFont="1" applyFill="1" applyBorder="1" applyAlignment="1">
      <alignment vertical="center" wrapText="1"/>
    </xf>
    <xf numFmtId="0" fontId="2" fillId="0" borderId="7" xfId="2" applyFont="1" applyBorder="1" applyAlignment="1">
      <alignment horizontal="center"/>
    </xf>
    <xf numFmtId="0" fontId="6" fillId="4" borderId="7" xfId="2" applyFont="1" applyFill="1" applyBorder="1" applyAlignment="1" applyProtection="1">
      <alignment horizontal="center"/>
      <protection locked="0"/>
    </xf>
    <xf numFmtId="165" fontId="2" fillId="0" borderId="7" xfId="1" applyNumberFormat="1" applyFont="1" applyFill="1" applyBorder="1" applyAlignment="1" applyProtection="1">
      <alignment horizontal="center"/>
    </xf>
    <xf numFmtId="165" fontId="6" fillId="0" borderId="7" xfId="1" applyNumberFormat="1" applyFont="1" applyBorder="1" applyAlignment="1" applyProtection="1">
      <alignment horizontal="center"/>
      <protection locked="0"/>
    </xf>
    <xf numFmtId="0" fontId="3" fillId="5" borderId="21" xfId="0" applyFont="1" applyFill="1" applyBorder="1" applyAlignment="1">
      <alignment horizontal="left" vertical="center" wrapText="1"/>
    </xf>
    <xf numFmtId="0" fontId="11" fillId="5" borderId="21" xfId="2" applyFont="1" applyFill="1" applyBorder="1" applyAlignment="1">
      <alignment horizontal="left" vertical="center" wrapText="1"/>
    </xf>
    <xf numFmtId="0" fontId="8" fillId="0" borderId="21" xfId="2" applyFont="1" applyBorder="1" applyAlignment="1">
      <alignment horizontal="center"/>
    </xf>
    <xf numFmtId="0" fontId="5" fillId="0" borderId="21" xfId="2" applyFont="1" applyBorder="1" applyAlignment="1" applyProtection="1">
      <alignment horizontal="center"/>
      <protection locked="0"/>
    </xf>
    <xf numFmtId="0" fontId="3" fillId="5" borderId="7" xfId="0" applyFont="1" applyFill="1" applyBorder="1" applyAlignment="1">
      <alignment horizontal="left" vertical="center" wrapText="1"/>
    </xf>
    <xf numFmtId="0" fontId="11" fillId="5" borderId="7" xfId="2" applyFont="1" applyFill="1" applyBorder="1" applyAlignment="1">
      <alignment horizontal="left" vertical="center" wrapText="1"/>
    </xf>
    <xf numFmtId="0" fontId="5" fillId="0" borderId="7" xfId="2" applyFont="1" applyBorder="1" applyAlignment="1" applyProtection="1">
      <alignment horizontal="center"/>
      <protection locked="0"/>
    </xf>
    <xf numFmtId="0" fontId="5" fillId="10" borderId="21" xfId="2" applyFont="1" applyFill="1" applyBorder="1" applyAlignment="1">
      <alignment horizontal="left" vertical="center" wrapText="1"/>
    </xf>
    <xf numFmtId="2" fontId="2" fillId="4" borderId="21" xfId="2" applyNumberFormat="1" applyFont="1" applyFill="1" applyBorder="1" applyAlignment="1">
      <alignment horizontal="center"/>
    </xf>
    <xf numFmtId="0" fontId="5" fillId="10" borderId="22" xfId="2" applyFont="1" applyFill="1" applyBorder="1" applyAlignment="1">
      <alignment horizontal="left" vertical="center" wrapText="1"/>
    </xf>
    <xf numFmtId="0" fontId="5" fillId="10" borderId="25" xfId="2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1" fillId="5" borderId="6" xfId="2" applyFont="1" applyFill="1" applyBorder="1" applyAlignment="1">
      <alignment horizontal="left" vertical="center" wrapText="1"/>
    </xf>
    <xf numFmtId="0" fontId="8" fillId="0" borderId="6" xfId="2" applyFont="1" applyBorder="1" applyAlignment="1">
      <alignment horizontal="center"/>
    </xf>
    <xf numFmtId="0" fontId="5" fillId="2" borderId="15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/>
    </xf>
    <xf numFmtId="0" fontId="11" fillId="2" borderId="1" xfId="2" applyFont="1" applyFill="1" applyBorder="1" applyAlignment="1">
      <alignment horizontal="left"/>
    </xf>
    <xf numFmtId="2" fontId="6" fillId="4" borderId="6" xfId="3" applyNumberFormat="1" applyFont="1" applyFill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>
      <alignment wrapText="1"/>
    </xf>
    <xf numFmtId="0" fontId="3" fillId="2" borderId="1" xfId="1" applyNumberFormat="1" applyFont="1" applyFill="1" applyBorder="1" applyAlignment="1" applyProtection="1">
      <alignment wrapText="1"/>
    </xf>
    <xf numFmtId="0" fontId="5" fillId="2" borderId="14" xfId="2" applyFont="1" applyFill="1" applyBorder="1" applyAlignment="1">
      <alignment vertical="center" wrapText="1"/>
    </xf>
    <xf numFmtId="0" fontId="5" fillId="2" borderId="43" xfId="2" applyFont="1" applyFill="1" applyBorder="1" applyAlignment="1">
      <alignment vertical="center" wrapText="1"/>
    </xf>
    <xf numFmtId="166" fontId="2" fillId="11" borderId="6" xfId="1" applyNumberFormat="1" applyFont="1" applyFill="1" applyBorder="1" applyAlignment="1">
      <alignment horizontal="center"/>
    </xf>
    <xf numFmtId="166" fontId="6" fillId="11" borderId="6" xfId="1" applyNumberFormat="1" applyFont="1" applyFill="1" applyBorder="1" applyAlignment="1">
      <alignment horizontal="center"/>
    </xf>
    <xf numFmtId="10" fontId="2" fillId="11" borderId="6" xfId="3" applyNumberFormat="1" applyFont="1" applyFill="1" applyBorder="1" applyAlignment="1">
      <alignment horizontal="center"/>
    </xf>
    <xf numFmtId="10" fontId="6" fillId="11" borderId="6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4" borderId="6" xfId="0" applyFill="1" applyBorder="1" applyAlignment="1" applyProtection="1">
      <alignment horizontal="center" wrapText="1"/>
      <protection locked="0"/>
    </xf>
    <xf numFmtId="166" fontId="8" fillId="11" borderId="6" xfId="0" applyNumberFormat="1" applyFont="1" applyFill="1" applyBorder="1" applyAlignment="1">
      <alignment horizontal="center"/>
    </xf>
    <xf numFmtId="166" fontId="5" fillId="11" borderId="6" xfId="0" applyNumberFormat="1" applyFont="1" applyFill="1" applyBorder="1" applyAlignment="1">
      <alignment horizontal="center"/>
    </xf>
    <xf numFmtId="0" fontId="3" fillId="0" borderId="0" xfId="0" applyFont="1"/>
    <xf numFmtId="0" fontId="32" fillId="0" borderId="1" xfId="0" applyFont="1" applyBorder="1" applyAlignment="1">
      <alignment horizontal="center"/>
    </xf>
    <xf numFmtId="1" fontId="6" fillId="4" borderId="6" xfId="2" quotePrefix="1" applyNumberFormat="1" applyFont="1" applyFill="1" applyBorder="1" applyAlignment="1" applyProtection="1">
      <alignment horizontal="center"/>
      <protection locked="0"/>
    </xf>
    <xf numFmtId="0" fontId="34" fillId="0" borderId="6" xfId="0" applyFont="1" applyBorder="1" applyAlignment="1">
      <alignment horizontal="left" vertical="top" wrapText="1"/>
    </xf>
    <xf numFmtId="0" fontId="28" fillId="0" borderId="6" xfId="0" applyFont="1" applyBorder="1" applyAlignment="1" applyProtection="1">
      <alignment horizontal="left" vertical="top" wrapText="1"/>
      <protection locked="0"/>
    </xf>
    <xf numFmtId="0" fontId="36" fillId="0" borderId="6" xfId="0" applyFont="1" applyBorder="1" applyAlignment="1">
      <alignment horizontal="center" vertical="center"/>
    </xf>
    <xf numFmtId="9" fontId="2" fillId="0" borderId="1" xfId="3" applyFont="1" applyBorder="1" applyAlignment="1">
      <alignment horizontal="center"/>
    </xf>
    <xf numFmtId="9" fontId="6" fillId="4" borderId="1" xfId="3" applyFont="1" applyFill="1" applyBorder="1" applyAlignment="1" applyProtection="1">
      <alignment horizontal="center"/>
      <protection locked="0"/>
    </xf>
    <xf numFmtId="0" fontId="5" fillId="9" borderId="1" xfId="2" applyFont="1" applyFill="1" applyBorder="1" applyAlignment="1">
      <alignment vertical="center" wrapText="1"/>
    </xf>
    <xf numFmtId="1" fontId="2" fillId="0" borderId="1" xfId="3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left" vertical="top" wrapText="1"/>
    </xf>
    <xf numFmtId="49" fontId="6" fillId="0" borderId="42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/>
    <xf numFmtId="168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2" borderId="37" xfId="2" applyFont="1" applyFill="1" applyBorder="1" applyAlignment="1">
      <alignment horizontal="left" vertical="center" wrapText="1"/>
    </xf>
    <xf numFmtId="0" fontId="5" fillId="2" borderId="38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33" xfId="0" applyFont="1" applyFill="1" applyBorder="1" applyAlignment="1">
      <alignment horizontal="left" vertical="top" wrapText="1"/>
    </xf>
    <xf numFmtId="0" fontId="5" fillId="2" borderId="24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left" vertical="center" wrapText="1"/>
    </xf>
    <xf numFmtId="0" fontId="5" fillId="2" borderId="14" xfId="2" applyFont="1" applyFill="1" applyBorder="1" applyAlignment="1">
      <alignment horizontal="left" vertical="center" wrapText="1"/>
    </xf>
    <xf numFmtId="0" fontId="5" fillId="2" borderId="26" xfId="2" applyFont="1" applyFill="1" applyBorder="1" applyAlignment="1">
      <alignment horizontal="left" vertical="center" wrapText="1"/>
    </xf>
    <xf numFmtId="0" fontId="5" fillId="2" borderId="33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34" xfId="2" applyFont="1" applyFill="1" applyBorder="1" applyAlignment="1">
      <alignment horizontal="left" vertical="center" wrapText="1"/>
    </xf>
    <xf numFmtId="0" fontId="5" fillId="2" borderId="35" xfId="2" applyFont="1" applyFill="1" applyBorder="1" applyAlignment="1">
      <alignment horizontal="left" vertical="center" wrapText="1"/>
    </xf>
    <xf numFmtId="0" fontId="5" fillId="5" borderId="2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5" fillId="2" borderId="32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5" borderId="32" xfId="2" applyFont="1" applyFill="1" applyBorder="1" applyAlignment="1">
      <alignment horizontal="left" vertical="center" wrapText="1"/>
    </xf>
    <xf numFmtId="0" fontId="5" fillId="5" borderId="26" xfId="2" applyFont="1" applyFill="1" applyBorder="1" applyAlignment="1">
      <alignment horizontal="left" vertical="center" wrapText="1"/>
    </xf>
    <xf numFmtId="0" fontId="5" fillId="5" borderId="33" xfId="2" applyFont="1" applyFill="1" applyBorder="1" applyAlignment="1">
      <alignment horizontal="left" vertical="center" wrapText="1"/>
    </xf>
    <xf numFmtId="0" fontId="5" fillId="2" borderId="36" xfId="2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5" fillId="5" borderId="39" xfId="2" applyFont="1" applyFill="1" applyBorder="1" applyAlignment="1">
      <alignment horizontal="left" vertical="center" wrapText="1"/>
    </xf>
    <xf numFmtId="0" fontId="5" fillId="5" borderId="40" xfId="2" applyFont="1" applyFill="1" applyBorder="1" applyAlignment="1">
      <alignment horizontal="left" vertical="center" wrapText="1"/>
    </xf>
    <xf numFmtId="0" fontId="5" fillId="5" borderId="41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5" fillId="2" borderId="20" xfId="2" applyFont="1" applyFill="1" applyBorder="1" applyAlignment="1">
      <alignment horizontal="left" vertical="center" wrapText="1"/>
    </xf>
    <xf numFmtId="0" fontId="5" fillId="2" borderId="28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5" fillId="2" borderId="24" xfId="2" applyFont="1" applyFill="1" applyBorder="1" applyAlignment="1">
      <alignment horizontal="left" vertical="center" wrapText="1"/>
    </xf>
    <xf numFmtId="0" fontId="10" fillId="5" borderId="3" xfId="2" applyFont="1" applyFill="1" applyBorder="1" applyAlignment="1">
      <alignment horizontal="left" vertical="center" wrapText="1"/>
    </xf>
    <xf numFmtId="0" fontId="10" fillId="5" borderId="4" xfId="2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5" fillId="2" borderId="25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5" xfId="2" applyFont="1" applyFill="1" applyBorder="1" applyAlignment="1">
      <alignment horizontal="left" vertical="top" wrapText="1"/>
    </xf>
    <xf numFmtId="0" fontId="5" fillId="2" borderId="6" xfId="2" applyFont="1" applyFill="1" applyBorder="1" applyAlignment="1">
      <alignment horizontal="left" vertical="top" wrapText="1"/>
    </xf>
    <xf numFmtId="0" fontId="5" fillId="2" borderId="29" xfId="2" applyFont="1" applyFill="1" applyBorder="1" applyAlignment="1">
      <alignment vertical="top" wrapText="1"/>
    </xf>
    <xf numFmtId="0" fontId="5" fillId="2" borderId="5" xfId="2" applyFont="1" applyFill="1" applyBorder="1" applyAlignment="1">
      <alignment vertical="top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6" borderId="20" xfId="2" applyFont="1" applyFill="1" applyBorder="1" applyAlignment="1">
      <alignment vertical="center" wrapText="1"/>
    </xf>
    <xf numFmtId="0" fontId="5" fillId="6" borderId="28" xfId="2" applyFont="1" applyFill="1" applyBorder="1" applyAlignment="1">
      <alignment vertical="center" wrapText="1"/>
    </xf>
    <xf numFmtId="0" fontId="5" fillId="6" borderId="15" xfId="2" applyFont="1" applyFill="1" applyBorder="1" applyAlignment="1">
      <alignment vertical="center" wrapText="1"/>
    </xf>
    <xf numFmtId="0" fontId="3" fillId="6" borderId="1" xfId="1" applyNumberFormat="1" applyFont="1" applyFill="1" applyBorder="1" applyAlignment="1" applyProtection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7" borderId="5" xfId="1" applyNumberFormat="1" applyFont="1" applyFill="1" applyBorder="1" applyAlignment="1" applyProtection="1">
      <alignment horizontal="center" vertical="center" wrapText="1"/>
    </xf>
    <xf numFmtId="0" fontId="3" fillId="7" borderId="9" xfId="1" applyNumberFormat="1" applyFont="1" applyFill="1" applyBorder="1" applyAlignment="1" applyProtection="1">
      <alignment horizontal="center" vertical="center" wrapText="1"/>
    </xf>
    <xf numFmtId="0" fontId="3" fillId="7" borderId="2" xfId="1" applyNumberFormat="1" applyFont="1" applyFill="1" applyBorder="1" applyAlignment="1" applyProtection="1">
      <alignment horizontal="center" vertical="center" wrapText="1"/>
    </xf>
    <xf numFmtId="0" fontId="5" fillId="7" borderId="19" xfId="2" applyFont="1" applyFill="1" applyBorder="1" applyAlignment="1">
      <alignment horizontal="center" vertical="center" wrapText="1"/>
    </xf>
    <xf numFmtId="0" fontId="5" fillId="7" borderId="46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5" fillId="10" borderId="2" xfId="2" applyFont="1" applyFill="1" applyBorder="1" applyAlignment="1">
      <alignment horizontal="center" vertical="center" wrapText="1"/>
    </xf>
    <xf numFmtId="0" fontId="5" fillId="10" borderId="9" xfId="2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5" fillId="7" borderId="10" xfId="2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5" fillId="6" borderId="14" xfId="2" applyFont="1" applyFill="1" applyBorder="1" applyAlignment="1">
      <alignment horizontal="center" vertical="center" wrapText="1"/>
    </xf>
    <xf numFmtId="0" fontId="5" fillId="6" borderId="15" xfId="2" applyFont="1" applyFill="1" applyBorder="1" applyAlignment="1">
      <alignment horizontal="center" vertical="center" wrapText="1"/>
    </xf>
    <xf numFmtId="0" fontId="5" fillId="6" borderId="20" xfId="2" applyFont="1" applyFill="1" applyBorder="1" applyAlignment="1">
      <alignment horizontal="center" vertical="center" wrapText="1"/>
    </xf>
    <xf numFmtId="0" fontId="5" fillId="6" borderId="28" xfId="2" applyFont="1" applyFill="1" applyBorder="1" applyAlignment="1">
      <alignment horizontal="center" vertical="center" wrapText="1"/>
    </xf>
    <xf numFmtId="0" fontId="5" fillId="9" borderId="16" xfId="2" applyFont="1" applyFill="1" applyBorder="1" applyAlignment="1">
      <alignment horizontal="center" vertical="center" wrapText="1"/>
    </xf>
    <xf numFmtId="0" fontId="5" fillId="9" borderId="17" xfId="2" applyFont="1" applyFill="1" applyBorder="1" applyAlignment="1">
      <alignment horizontal="center" vertical="center" wrapText="1"/>
    </xf>
    <xf numFmtId="0" fontId="5" fillId="9" borderId="18" xfId="2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 applyProtection="1">
      <alignment horizontal="center" vertical="center" wrapText="1"/>
    </xf>
    <xf numFmtId="0" fontId="3" fillId="6" borderId="9" xfId="1" applyNumberFormat="1" applyFont="1" applyFill="1" applyBorder="1" applyAlignment="1" applyProtection="1">
      <alignment horizontal="center" vertical="center" wrapText="1"/>
    </xf>
    <xf numFmtId="0" fontId="3" fillId="6" borderId="2" xfId="1" applyNumberFormat="1" applyFont="1" applyFill="1" applyBorder="1" applyAlignment="1" applyProtection="1">
      <alignment vertical="center" wrapText="1"/>
    </xf>
    <xf numFmtId="0" fontId="3" fillId="6" borderId="9" xfId="1" applyNumberFormat="1" applyFont="1" applyFill="1" applyBorder="1" applyAlignment="1" applyProtection="1">
      <alignment vertical="center" wrapText="1"/>
    </xf>
    <xf numFmtId="0" fontId="27" fillId="2" borderId="2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27" fillId="2" borderId="9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left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5" fillId="10" borderId="2" xfId="2" applyFont="1" applyFill="1" applyBorder="1" applyAlignment="1">
      <alignment horizontal="center" textRotation="90" wrapText="1"/>
    </xf>
    <xf numFmtId="0" fontId="5" fillId="10" borderId="9" xfId="2" applyFont="1" applyFill="1" applyBorder="1" applyAlignment="1">
      <alignment horizontal="center" textRotation="90" wrapText="1"/>
    </xf>
    <xf numFmtId="0" fontId="5" fillId="13" borderId="2" xfId="2" applyFont="1" applyFill="1" applyBorder="1" applyAlignment="1">
      <alignment horizontal="center" textRotation="90" wrapText="1"/>
    </xf>
    <xf numFmtId="0" fontId="5" fillId="13" borderId="9" xfId="2" applyFont="1" applyFill="1" applyBorder="1" applyAlignment="1">
      <alignment horizontal="center" textRotation="90" wrapText="1"/>
    </xf>
    <xf numFmtId="0" fontId="24" fillId="13" borderId="20" xfId="0" applyFont="1" applyFill="1" applyBorder="1" applyAlignment="1">
      <alignment horizontal="left"/>
    </xf>
    <xf numFmtId="0" fontId="24" fillId="13" borderId="28" xfId="0" applyFont="1" applyFill="1" applyBorder="1" applyAlignment="1">
      <alignment horizontal="left"/>
    </xf>
    <xf numFmtId="0" fontId="5" fillId="13" borderId="2" xfId="2" applyFont="1" applyFill="1" applyBorder="1" applyAlignment="1">
      <alignment horizontal="center" vertical="center" wrapText="1"/>
    </xf>
    <xf numFmtId="0" fontId="5" fillId="13" borderId="9" xfId="2" applyFont="1" applyFill="1" applyBorder="1" applyAlignment="1">
      <alignment horizontal="center" vertical="center" wrapText="1"/>
    </xf>
    <xf numFmtId="0" fontId="16" fillId="13" borderId="2" xfId="2" applyFont="1" applyFill="1" applyBorder="1" applyAlignment="1">
      <alignment horizontal="center" vertical="center" wrapText="1"/>
    </xf>
    <xf numFmtId="0" fontId="16" fillId="13" borderId="9" xfId="2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/>
    </xf>
    <xf numFmtId="0" fontId="28" fillId="10" borderId="1" xfId="0" applyFont="1" applyFill="1" applyBorder="1" applyAlignment="1">
      <alignment horizontal="left"/>
    </xf>
    <xf numFmtId="0" fontId="5" fillId="10" borderId="21" xfId="2" applyFont="1" applyFill="1" applyBorder="1" applyAlignment="1">
      <alignment horizontal="left" vertical="center" wrapText="1"/>
    </xf>
    <xf numFmtId="0" fontId="5" fillId="10" borderId="1" xfId="2" applyFont="1" applyFill="1" applyBorder="1" applyAlignment="1">
      <alignment horizontal="left" vertical="center" wrapText="1"/>
    </xf>
    <xf numFmtId="0" fontId="5" fillId="5" borderId="21" xfId="2" applyFont="1" applyFill="1" applyBorder="1" applyAlignment="1">
      <alignment horizontal="left" vertical="top" wrapText="1"/>
    </xf>
    <xf numFmtId="0" fontId="5" fillId="5" borderId="1" xfId="2" applyFont="1" applyFill="1" applyBorder="1" applyAlignment="1">
      <alignment vertical="center" wrapText="1"/>
    </xf>
    <xf numFmtId="0" fontId="5" fillId="6" borderId="5" xfId="2" applyFont="1" applyFill="1" applyBorder="1" applyAlignment="1">
      <alignment horizontal="left" vertical="center" wrapText="1"/>
    </xf>
    <xf numFmtId="0" fontId="5" fillId="9" borderId="1" xfId="2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5" fillId="9" borderId="25" xfId="2" applyFont="1" applyFill="1" applyBorder="1" applyAlignment="1">
      <alignment horizontal="left" vertical="center" wrapText="1"/>
    </xf>
    <xf numFmtId="0" fontId="5" fillId="9" borderId="26" xfId="2" applyFont="1" applyFill="1" applyBorder="1" applyAlignment="1">
      <alignment horizontal="left" vertical="center" wrapText="1"/>
    </xf>
    <xf numFmtId="0" fontId="5" fillId="9" borderId="27" xfId="2" applyFont="1" applyFill="1" applyBorder="1" applyAlignment="1">
      <alignment horizontal="left" vertical="center" wrapText="1"/>
    </xf>
    <xf numFmtId="0" fontId="5" fillId="9" borderId="24" xfId="2" applyFont="1" applyFill="1" applyBorder="1" applyAlignment="1">
      <alignment horizontal="left" vertical="center" wrapText="1"/>
    </xf>
    <xf numFmtId="0" fontId="5" fillId="9" borderId="10" xfId="2" applyFont="1" applyFill="1" applyBorder="1" applyAlignment="1">
      <alignment horizontal="left" vertical="center" wrapText="1"/>
    </xf>
    <xf numFmtId="0" fontId="5" fillId="9" borderId="4" xfId="2" applyFont="1" applyFill="1" applyBorder="1" applyAlignment="1">
      <alignment horizontal="left" vertical="center" wrapText="1"/>
    </xf>
    <xf numFmtId="0" fontId="5" fillId="12" borderId="25" xfId="2" applyFont="1" applyFill="1" applyBorder="1" applyAlignment="1">
      <alignment horizontal="left" vertical="center" wrapText="1"/>
    </xf>
    <xf numFmtId="0" fontId="5" fillId="12" borderId="26" xfId="2" applyFont="1" applyFill="1" applyBorder="1" applyAlignment="1">
      <alignment horizontal="left" vertical="center" wrapText="1"/>
    </xf>
    <xf numFmtId="0" fontId="5" fillId="12" borderId="27" xfId="2" applyFont="1" applyFill="1" applyBorder="1" applyAlignment="1">
      <alignment horizontal="left" vertical="center" wrapText="1"/>
    </xf>
    <xf numFmtId="0" fontId="5" fillId="9" borderId="24" xfId="2" applyFont="1" applyFill="1" applyBorder="1" applyAlignment="1">
      <alignment vertical="center" wrapText="1"/>
    </xf>
    <xf numFmtId="0" fontId="5" fillId="9" borderId="4" xfId="2" applyFont="1" applyFill="1" applyBorder="1" applyAlignment="1">
      <alignment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6" borderId="23" xfId="2" applyFont="1" applyFill="1" applyBorder="1" applyAlignment="1">
      <alignment horizontal="left" vertical="center" wrapText="1"/>
    </xf>
    <xf numFmtId="0" fontId="5" fillId="6" borderId="7" xfId="2" applyFont="1" applyFill="1" applyBorder="1" applyAlignment="1">
      <alignment horizontal="left" vertical="center" wrapText="1"/>
    </xf>
    <xf numFmtId="0" fontId="5" fillId="10" borderId="22" xfId="2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5" fillId="10" borderId="23" xfId="2" applyFont="1" applyFill="1" applyBorder="1" applyAlignment="1">
      <alignment horizontal="left" vertical="center" wrapText="1"/>
    </xf>
    <xf numFmtId="0" fontId="5" fillId="10" borderId="7" xfId="2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22" xfId="2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2" borderId="31" xfId="2" applyFont="1" applyFill="1" applyBorder="1" applyAlignment="1">
      <alignment horizontal="left" vertical="center" wrapText="1"/>
    </xf>
    <xf numFmtId="0" fontId="5" fillId="2" borderId="21" xfId="2" applyFont="1" applyFill="1" applyBorder="1" applyAlignment="1">
      <alignment horizontal="left" vertical="center" wrapText="1"/>
    </xf>
    <xf numFmtId="0" fontId="5" fillId="10" borderId="22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/>
    </xf>
    <xf numFmtId="0" fontId="5" fillId="10" borderId="32" xfId="2" applyFont="1" applyFill="1" applyBorder="1" applyAlignment="1">
      <alignment horizontal="left" vertical="center" wrapText="1"/>
    </xf>
    <xf numFmtId="0" fontId="5" fillId="10" borderId="26" xfId="2" applyFont="1" applyFill="1" applyBorder="1" applyAlignment="1">
      <alignment horizontal="left" vertical="center" wrapText="1"/>
    </xf>
    <xf numFmtId="0" fontId="5" fillId="10" borderId="27" xfId="2" applyFont="1" applyFill="1" applyBorder="1" applyAlignment="1">
      <alignment horizontal="left" vertical="center" wrapText="1"/>
    </xf>
    <xf numFmtId="0" fontId="5" fillId="6" borderId="6" xfId="2" applyFont="1" applyFill="1" applyBorder="1" applyAlignment="1">
      <alignment horizontal="left" vertical="center" wrapText="1"/>
    </xf>
    <xf numFmtId="0" fontId="3" fillId="2" borderId="22" xfId="1" applyNumberFormat="1" applyFont="1" applyFill="1" applyBorder="1" applyAlignment="1" applyProtection="1">
      <alignment horizontal="left" vertical="center" wrapText="1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5" fillId="10" borderId="24" xfId="2" applyFont="1" applyFill="1" applyBorder="1" applyAlignment="1">
      <alignment horizontal="left" vertical="center" wrapText="1"/>
    </xf>
    <xf numFmtId="0" fontId="5" fillId="10" borderId="4" xfId="2" applyFont="1" applyFill="1" applyBorder="1" applyAlignment="1">
      <alignment horizontal="left" vertical="center" wrapText="1"/>
    </xf>
    <xf numFmtId="0" fontId="5" fillId="5" borderId="31" xfId="2" applyFont="1" applyFill="1" applyBorder="1" applyAlignment="1">
      <alignment horizontal="left" vertical="center" wrapText="1"/>
    </xf>
    <xf numFmtId="0" fontId="5" fillId="5" borderId="22" xfId="2" applyFont="1" applyFill="1" applyBorder="1" applyAlignment="1">
      <alignment horizontal="left" vertical="center" wrapText="1"/>
    </xf>
    <xf numFmtId="0" fontId="5" fillId="5" borderId="23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 vertical="top" wrapText="1"/>
    </xf>
    <xf numFmtId="0" fontId="5" fillId="9" borderId="22" xfId="2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top" wrapText="1"/>
    </xf>
    <xf numFmtId="0" fontId="5" fillId="6" borderId="1" xfId="2" applyFont="1" applyFill="1" applyBorder="1" applyAlignment="1">
      <alignment horizontal="left" vertical="center" wrapText="1"/>
    </xf>
    <xf numFmtId="0" fontId="5" fillId="12" borderId="1" xfId="2" applyFont="1" applyFill="1" applyBorder="1" applyAlignment="1">
      <alignment horizontal="left" vertical="center" wrapText="1"/>
    </xf>
    <xf numFmtId="0" fontId="5" fillId="7" borderId="11" xfId="2" applyFont="1" applyFill="1" applyBorder="1" applyAlignment="1">
      <alignment horizontal="left" vertical="center" wrapText="1"/>
    </xf>
    <xf numFmtId="0" fontId="5" fillId="7" borderId="12" xfId="2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9" fontId="6" fillId="0" borderId="1" xfId="2" quotePrefix="1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1" applyNumberFormat="1" applyFont="1" applyFill="1" applyBorder="1" applyAlignment="1" applyProtection="1">
      <alignment horizontal="center"/>
    </xf>
    <xf numFmtId="49" fontId="6" fillId="0" borderId="1" xfId="2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/>
    </xf>
    <xf numFmtId="2" fontId="6" fillId="0" borderId="21" xfId="2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center"/>
    </xf>
    <xf numFmtId="1" fontId="6" fillId="0" borderId="1" xfId="3" applyNumberFormat="1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6" fillId="0" borderId="21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7">
    <cellStyle name="Currency" xfId="1" builtinId="4"/>
    <cellStyle name="Currency 2" xfId="5" xr:uid="{089C9641-E5F1-4C50-94B3-AE8AD908089B}"/>
    <cellStyle name="Currency 3" xfId="6" xr:uid="{69D97DD2-0528-4EC6-81CC-0EA3B63D292C}"/>
    <cellStyle name="Input" xfId="4" builtinId="20"/>
    <cellStyle name="Normal" xfId="0" builtinId="0"/>
    <cellStyle name="Normal 2" xfId="2" xr:uid="{9F66D29F-4E91-4109-9E14-E42080BFBB37}"/>
    <cellStyle name="Percent" xfId="3" builtinId="5"/>
  </cellStyles>
  <dxfs count="20">
    <dxf>
      <font>
        <strike/>
      </font>
      <fill>
        <patternFill>
          <bgColor theme="5" tint="0.39994506668294322"/>
        </patternFill>
      </fill>
    </dxf>
    <dxf>
      <font>
        <strike/>
      </font>
      <fill>
        <patternFill>
          <bgColor theme="5" tint="0.39994506668294322"/>
        </patternFill>
      </fill>
    </dxf>
    <dxf>
      <font>
        <strike/>
      </font>
      <fill>
        <patternFill>
          <bgColor theme="5" tint="0.39994506668294322"/>
        </patternFill>
      </fill>
    </dxf>
    <dxf>
      <font>
        <strike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Table Style 1" table="0" count="1" xr9:uid="{A61E1C4F-D164-4920-8303-329CAC4C0671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0</xdr:rowOff>
    </xdr:from>
    <xdr:to>
      <xdr:col>13</xdr:col>
      <xdr:colOff>412750</xdr:colOff>
      <xdr:row>22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18C430-437F-ED0F-46D9-B599892F761F}"/>
            </a:ext>
          </a:extLst>
        </xdr:cNvPr>
        <xdr:cNvSpPr txBox="1"/>
      </xdr:nvSpPr>
      <xdr:spPr>
        <a:xfrm>
          <a:off x="209549" y="190500"/>
          <a:ext cx="7632701" cy="404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</a:t>
          </a:r>
          <a:r>
            <a:rPr lang="en-C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Information 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sheet, rows with a dark green label are generally required.  Please fill them in as completely as possible.</a:t>
          </a:r>
          <a:br>
            <a:rPr lang="en-CA" sz="1200" baseline="0"/>
          </a:br>
          <a:r>
            <a:rPr lang="en-CA" sz="1200" baseline="0"/>
            <a:t>Rows with a light green label do not apply to all items. Please leave them blank if you do not apply to an item.</a:t>
          </a:r>
        </a:p>
        <a:p>
          <a:r>
            <a:rPr lang="en-CA" sz="1200" baseline="0"/>
            <a:t>One item per column.</a:t>
          </a:r>
        </a:p>
        <a:p>
          <a:r>
            <a:rPr lang="en-CA" sz="1200" baseline="0"/>
            <a:t>Calculation fields are indicated with a grey background.</a:t>
          </a:r>
        </a:p>
        <a:p>
          <a:r>
            <a:rPr lang="en-CA" sz="1200" baseline="0"/>
            <a:t>Please be aware that some fields have a drop-down menu</a:t>
          </a:r>
        </a:p>
        <a:p>
          <a:r>
            <a:rPr lang="en-CA" sz="1200"/>
            <a:t>There is a</a:t>
          </a:r>
          <a:r>
            <a:rPr lang="en-CA" sz="1200" baseline="0"/>
            <a:t> field for Notes at the bottom.  Please use this for any other pertinant information you wish to share.</a:t>
          </a:r>
        </a:p>
        <a:p>
          <a:r>
            <a:rPr lang="en-CA" sz="1200" baseline="0"/>
            <a:t>Please do not make any changes to the formatting of these sheets.</a:t>
          </a:r>
        </a:p>
        <a:p>
          <a:endParaRPr lang="en-CA" sz="1200" baseline="0"/>
        </a:p>
        <a:p>
          <a:r>
            <a:rPr lang="en-CA" sz="1200"/>
            <a:t>Once the SKU Information sheet is complete, please complete the </a:t>
          </a:r>
          <a:r>
            <a:rPr lang="en-CA" sz="1200" b="1"/>
            <a:t>Retail Audit </a:t>
          </a:r>
          <a:r>
            <a:rPr lang="en-CA" sz="1200"/>
            <a:t>sheet.</a:t>
          </a:r>
        </a:p>
        <a:p>
          <a:r>
            <a:rPr lang="en-CA" sz="1200"/>
            <a:t>For</a:t>
          </a:r>
          <a:r>
            <a:rPr lang="en-CA" sz="1200" baseline="0"/>
            <a:t> each SKU, enter that's SKU's regular retail price as found at each of the retailers indicated.</a:t>
          </a:r>
        </a:p>
        <a:p>
          <a:r>
            <a:rPr lang="en-CA" sz="1200" baseline="0"/>
            <a:t>If the SKU is not sold by a retailer, leave that field blank.</a:t>
          </a:r>
        </a:p>
        <a:p>
          <a:endParaRPr lang="en-CA" sz="1200" baseline="0"/>
        </a:p>
        <a:p>
          <a:r>
            <a:rPr lang="en-CA" sz="1200"/>
            <a:t>Please ignore all other</a:t>
          </a:r>
          <a:r>
            <a:rPr lang="en-CA" sz="1200" baseline="0"/>
            <a:t> sheets.</a:t>
          </a:r>
          <a:endParaRPr lang="en-CA" sz="1200"/>
        </a:p>
        <a:p>
          <a:endParaRPr lang="en-CA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form can accept 50 SKUs.  If you are submitting more than 50 SKUs, please complete additional Intake Forms, as required.</a:t>
          </a:r>
          <a:endParaRPr lang="en-CA" sz="1200">
            <a:effectLst/>
          </a:endParaRPr>
        </a:p>
        <a:p>
          <a:endParaRPr lang="en-CA" sz="1200"/>
        </a:p>
        <a:p>
          <a:endParaRPr lang="en-CA" sz="1200"/>
        </a:p>
        <a:p>
          <a:r>
            <a:rPr lang="en-CA" sz="1200"/>
            <a:t>If you have any questions, please send them to </a:t>
          </a:r>
          <a:r>
            <a:rPr lang="en-CA" sz="1200" b="1"/>
            <a:t>&lt;categoryadmin@farmboy.ca&gt;</a:t>
          </a:r>
          <a:endParaRPr lang="en-CA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62533</xdr:rowOff>
    </xdr:from>
    <xdr:to>
      <xdr:col>8</xdr:col>
      <xdr:colOff>285750</xdr:colOff>
      <xdr:row>34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0E679D5-A5C2-9260-3124-0C655ACDB146}"/>
            </a:ext>
          </a:extLst>
        </xdr:cNvPr>
        <xdr:cNvSpPr txBox="1"/>
      </xdr:nvSpPr>
      <xdr:spPr>
        <a:xfrm>
          <a:off x="76201" y="62533"/>
          <a:ext cx="5086349" cy="652876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/>
        </a:p>
      </xdr:txBody>
    </xdr:sp>
    <xdr:clientData/>
  </xdr:twoCellAnchor>
  <xdr:twoCellAnchor>
    <xdr:from>
      <xdr:col>0</xdr:col>
      <xdr:colOff>273839</xdr:colOff>
      <xdr:row>0</xdr:row>
      <xdr:rowOff>170503</xdr:rowOff>
    </xdr:from>
    <xdr:to>
      <xdr:col>8</xdr:col>
      <xdr:colOff>73767</xdr:colOff>
      <xdr:row>15</xdr:row>
      <xdr:rowOff>132522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FC4A6464-D428-DDEF-1472-E9ACF0CBE3DE}"/>
            </a:ext>
          </a:extLst>
        </xdr:cNvPr>
        <xdr:cNvGrpSpPr>
          <a:grpSpLocks noChangeAspect="1"/>
        </xdr:cNvGrpSpPr>
      </xdr:nvGrpSpPr>
      <xdr:grpSpPr>
        <a:xfrm>
          <a:off x="273839" y="170503"/>
          <a:ext cx="4676728" cy="2819519"/>
          <a:chOff x="8210554" y="628914"/>
          <a:chExt cx="6510283" cy="3934330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ED5344A8-92E5-C01D-10FD-720E7CA160C7}"/>
              </a:ext>
            </a:extLst>
          </xdr:cNvPr>
          <xdr:cNvGrpSpPr/>
        </xdr:nvGrpSpPr>
        <xdr:grpSpPr>
          <a:xfrm>
            <a:off x="8210554" y="2634162"/>
            <a:ext cx="3288783" cy="1914792"/>
            <a:chOff x="8401053" y="4119195"/>
            <a:chExt cx="3288783" cy="1914792"/>
          </a:xfrm>
        </xdr:grpSpPr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940B2576-866E-D7D4-41F6-1ADB7FE189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401053" y="4119195"/>
              <a:ext cx="3288783" cy="1914792"/>
            </a:xfrm>
            <a:prstGeom prst="rect">
              <a:avLst/>
            </a:prstGeom>
          </xdr:spPr>
        </xdr:pic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C53D0D61-29A2-61DF-5349-F4B2CFA84697}"/>
                </a:ext>
              </a:extLst>
            </xdr:cNvPr>
            <xdr:cNvSpPr/>
          </xdr:nvSpPr>
          <xdr:spPr>
            <a:xfrm>
              <a:off x="8579826" y="5546481"/>
              <a:ext cx="2601059" cy="403200"/>
            </a:xfrm>
            <a:prstGeom prst="rect">
              <a:avLst/>
            </a:prstGeom>
            <a:noFill/>
            <a:ln w="38100" cap="flat" cmpd="sng" algn="ctr">
              <a:solidFill>
                <a:schemeClr val="accent6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8D559058-E2E4-4DA7-B61F-164BCBF04F13}"/>
                </a:ext>
              </a:extLst>
            </xdr:cNvPr>
            <xdr:cNvSpPr/>
          </xdr:nvSpPr>
          <xdr:spPr>
            <a:xfrm>
              <a:off x="11179002" y="5579975"/>
              <a:ext cx="216000" cy="36000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9A3DF906-75C3-903B-8844-0343AA0B83E1}"/>
              </a:ext>
            </a:extLst>
          </xdr:cNvPr>
          <xdr:cNvGrpSpPr/>
        </xdr:nvGrpSpPr>
        <xdr:grpSpPr>
          <a:xfrm>
            <a:off x="8291150" y="647966"/>
            <a:ext cx="3325423" cy="1895740"/>
            <a:chOff x="8382733" y="726624"/>
            <a:chExt cx="3325423" cy="189574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E79375D8-0B6A-8617-DA92-E6436435260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82733" y="726624"/>
              <a:ext cx="3325423" cy="1895740"/>
            </a:xfrm>
            <a:prstGeom prst="rect">
              <a:avLst/>
            </a:prstGeom>
          </xdr:spPr>
        </xdr:pic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64E912A8-A5A2-4234-F919-92CDBFCA4D03}"/>
                </a:ext>
              </a:extLst>
            </xdr:cNvPr>
            <xdr:cNvSpPr/>
          </xdr:nvSpPr>
          <xdr:spPr>
            <a:xfrm>
              <a:off x="8477250" y="2183423"/>
              <a:ext cx="2681654" cy="402981"/>
            </a:xfrm>
            <a:prstGeom prst="rect">
              <a:avLst/>
            </a:prstGeom>
            <a:noFill/>
            <a:ln w="38100">
              <a:solidFill>
                <a:schemeClr val="accent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5CE67E4A-6825-4403-84C5-8E2C251418BA}"/>
                </a:ext>
              </a:extLst>
            </xdr:cNvPr>
            <xdr:cNvSpPr/>
          </xdr:nvSpPr>
          <xdr:spPr>
            <a:xfrm>
              <a:off x="11387295" y="2188029"/>
              <a:ext cx="214535" cy="36000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4F7CDA7F-8EDB-8A84-B387-0CDAA075D9C1}"/>
              </a:ext>
            </a:extLst>
          </xdr:cNvPr>
          <xdr:cNvGrpSpPr/>
        </xdr:nvGrpSpPr>
        <xdr:grpSpPr>
          <a:xfrm>
            <a:off x="12485081" y="628914"/>
            <a:ext cx="2213773" cy="1933845"/>
            <a:chOff x="8217880" y="4597645"/>
            <a:chExt cx="2213773" cy="1933845"/>
          </a:xfrm>
        </xdr:grpSpPr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0C6B8001-97D3-295A-DAD0-1457B6CA6D9E}"/>
                </a:ext>
              </a:extLst>
            </xdr:cNvPr>
            <xdr:cNvGrpSpPr/>
          </xdr:nvGrpSpPr>
          <xdr:grpSpPr>
            <a:xfrm>
              <a:off x="8217880" y="4597645"/>
              <a:ext cx="2213773" cy="1933845"/>
              <a:chOff x="11973658" y="714375"/>
              <a:chExt cx="2213773" cy="1933845"/>
            </a:xfrm>
          </xdr:grpSpPr>
          <xdr:pic>
            <xdr:nvPicPr>
              <xdr:cNvPr id="7" name="Picture 6">
                <a:extLst>
                  <a:ext uri="{FF2B5EF4-FFF2-40B4-BE49-F238E27FC236}">
                    <a16:creationId xmlns:a16="http://schemas.microsoft.com/office/drawing/2014/main" id="{B036D8E0-EF51-2889-EA53-403F1AFAD2C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/>
              <a:srcRect/>
              <a:stretch/>
            </xdr:blipFill>
            <xdr:spPr>
              <a:xfrm>
                <a:off x="11973658" y="714375"/>
                <a:ext cx="2213773" cy="1933845"/>
              </a:xfrm>
              <a:prstGeom prst="rect">
                <a:avLst/>
              </a:prstGeom>
            </xdr:spPr>
          </xdr:pic>
          <xdr:sp macro="" textlink="">
            <xdr:nvSpPr>
              <xdr:cNvPr id="18" name="Rectangle 17">
                <a:extLst>
                  <a:ext uri="{FF2B5EF4-FFF2-40B4-BE49-F238E27FC236}">
                    <a16:creationId xmlns:a16="http://schemas.microsoft.com/office/drawing/2014/main" id="{9FD097DA-2EE1-4B36-86C5-EB2154869ACE}"/>
                  </a:ext>
                </a:extLst>
              </xdr:cNvPr>
              <xdr:cNvSpPr/>
            </xdr:nvSpPr>
            <xdr:spPr>
              <a:xfrm>
                <a:off x="13787177" y="2182587"/>
                <a:ext cx="214534" cy="360000"/>
              </a:xfrm>
              <a:prstGeom prst="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CA" sz="1100"/>
              </a:p>
            </xdr:txBody>
          </xdr:sp>
        </xdr:grp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3B2D9F3B-42C5-4092-896A-075A75E9629E}"/>
                </a:ext>
              </a:extLst>
            </xdr:cNvPr>
            <xdr:cNvSpPr/>
          </xdr:nvSpPr>
          <xdr:spPr>
            <a:xfrm>
              <a:off x="8389327" y="6038118"/>
              <a:ext cx="1548914" cy="403200"/>
            </a:xfrm>
            <a:prstGeom prst="rect">
              <a:avLst/>
            </a:prstGeom>
            <a:noFill/>
            <a:ln w="38100" cap="flat" cmpd="sng" algn="ctr">
              <a:solidFill>
                <a:schemeClr val="accent6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414A8B84-3E32-032C-E105-1646E6F44B8F}"/>
              </a:ext>
            </a:extLst>
          </xdr:cNvPr>
          <xdr:cNvGrpSpPr/>
        </xdr:nvGrpSpPr>
        <xdr:grpSpPr>
          <a:xfrm>
            <a:off x="12463097" y="2619873"/>
            <a:ext cx="2257740" cy="1943371"/>
            <a:chOff x="12473353" y="2638425"/>
            <a:chExt cx="2257740" cy="1943371"/>
          </a:xfrm>
        </xdr:grpSpPr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32B8C1AD-83B0-1881-1CDB-B3A04278B1E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473353" y="2638425"/>
              <a:ext cx="2257740" cy="1943371"/>
            </a:xfrm>
            <a:prstGeom prst="rect">
              <a:avLst/>
            </a:prstGeom>
          </xdr:spPr>
        </xdr:pic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6CB454F6-5ADC-4745-ABEB-7DE391401BF5}"/>
                </a:ext>
              </a:extLst>
            </xdr:cNvPr>
            <xdr:cNvSpPr/>
          </xdr:nvSpPr>
          <xdr:spPr>
            <a:xfrm>
              <a:off x="12700488" y="4096482"/>
              <a:ext cx="1548914" cy="403200"/>
            </a:xfrm>
            <a:prstGeom prst="rect">
              <a:avLst/>
            </a:prstGeom>
            <a:noFill/>
            <a:ln w="38100" cap="flat" cmpd="sng" algn="ctr">
              <a:solidFill>
                <a:schemeClr val="accent6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6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2039FD6B-9AD4-43CB-92E6-10BEF120043E}"/>
                </a:ext>
              </a:extLst>
            </xdr:cNvPr>
            <xdr:cNvSpPr/>
          </xdr:nvSpPr>
          <xdr:spPr>
            <a:xfrm>
              <a:off x="14261123" y="4111137"/>
              <a:ext cx="214534" cy="360000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</xdr:grpSp>
    </xdr:grpSp>
    <xdr:clientData/>
  </xdr:twoCellAnchor>
  <xdr:oneCellAnchor>
    <xdr:from>
      <xdr:col>0</xdr:col>
      <xdr:colOff>257745</xdr:colOff>
      <xdr:row>16</xdr:row>
      <xdr:rowOff>68425</xdr:rowOff>
    </xdr:from>
    <xdr:ext cx="4689866" cy="140795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5C9EDDA-1BA0-930C-A360-2ED52C5D76C8}"/>
            </a:ext>
          </a:extLst>
        </xdr:cNvPr>
        <xdr:cNvSpPr txBox="1"/>
      </xdr:nvSpPr>
      <xdr:spPr>
        <a:xfrm>
          <a:off x="257745" y="3116425"/>
          <a:ext cx="4689866" cy="1407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CA" sz="1200" b="1"/>
            <a:t>&gt; Enter all UPCs</a:t>
          </a:r>
          <a:r>
            <a:rPr lang="en-CA" sz="1200" b="1" baseline="0"/>
            <a:t> without spaces or dashes</a:t>
          </a:r>
          <a:endParaRPr lang="en-CA" sz="1100"/>
        </a:p>
        <a:p>
          <a:endParaRPr lang="en-CA" sz="1100"/>
        </a:p>
        <a:p>
          <a:r>
            <a:rPr lang="en-CA" sz="1100"/>
            <a:t>&gt; </a:t>
          </a:r>
          <a:r>
            <a:rPr lang="en-CA" sz="1100" b="1"/>
            <a:t>UPC-A and EAN-13</a:t>
          </a:r>
          <a:r>
            <a:rPr lang="en-CA" sz="1100"/>
            <a:t> should be entered</a:t>
          </a:r>
          <a:r>
            <a:rPr lang="en-CA" sz="1100" baseline="0"/>
            <a:t> as they appear.  The last digit should be</a:t>
          </a:r>
        </a:p>
        <a:p>
          <a:r>
            <a:rPr lang="en-CA" sz="1100" baseline="0"/>
            <a:t>entered in the 'Check Digit' field.</a:t>
          </a:r>
          <a:endParaRPr lang="en-CA" sz="1100"/>
        </a:p>
        <a:p>
          <a:r>
            <a:rPr lang="en-CA" sz="1100" baseline="0"/>
            <a:t>&gt; </a:t>
          </a:r>
          <a:r>
            <a:rPr lang="en-CA" sz="1100" b="1" baseline="0"/>
            <a:t>EAN-8</a:t>
          </a:r>
          <a:r>
            <a:rPr lang="en-CA" sz="1100" baseline="0"/>
            <a:t> Should be entered as-is.</a:t>
          </a:r>
        </a:p>
        <a:p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n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UPC-E</a:t>
          </a:r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should</a:t>
          </a:r>
          <a:r>
            <a:rPr lang="en-CA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 expanded to UPC-A format.  If you aren't sure how to do that,</a:t>
          </a:r>
        </a:p>
        <a:p>
          <a:r>
            <a:rPr lang="en-CA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contact your UPC provider service</a:t>
          </a:r>
          <a:endParaRPr lang="en-CA" sz="1100"/>
        </a:p>
      </xdr:txBody>
    </xdr:sp>
    <xdr:clientData/>
  </xdr:oneCellAnchor>
  <xdr:twoCellAnchor>
    <xdr:from>
      <xdr:col>1</xdr:col>
      <xdr:colOff>56194</xdr:colOff>
      <xdr:row>24</xdr:row>
      <xdr:rowOff>28575</xdr:rowOff>
    </xdr:from>
    <xdr:to>
      <xdr:col>7</xdr:col>
      <xdr:colOff>253011</xdr:colOff>
      <xdr:row>33</xdr:row>
      <xdr:rowOff>142875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468687A3-84B4-5963-79DF-E88325BFD974}"/>
            </a:ext>
          </a:extLst>
        </xdr:cNvPr>
        <xdr:cNvGrpSpPr>
          <a:grpSpLocks noChangeAspect="1"/>
        </xdr:cNvGrpSpPr>
      </xdr:nvGrpSpPr>
      <xdr:grpSpPr>
        <a:xfrm>
          <a:off x="665794" y="4600575"/>
          <a:ext cx="3854417" cy="1828800"/>
          <a:chOff x="305201" y="4029615"/>
          <a:chExt cx="4102366" cy="1946444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12FB186-CA36-62B8-49ED-D7A1114B0C8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l="526" t="1835" r="500" b="1262"/>
          <a:stretch/>
        </xdr:blipFill>
        <xdr:spPr>
          <a:xfrm>
            <a:off x="305201" y="4029615"/>
            <a:ext cx="4102366" cy="1946444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FF655A5B-4CA0-46E6-AB49-16B38760679E}"/>
              </a:ext>
            </a:extLst>
          </xdr:cNvPr>
          <xdr:cNvSpPr/>
        </xdr:nvSpPr>
        <xdr:spPr>
          <a:xfrm>
            <a:off x="3243513" y="5288883"/>
            <a:ext cx="904991" cy="151164"/>
          </a:xfrm>
          <a:prstGeom prst="rect">
            <a:avLst/>
          </a:prstGeom>
          <a:no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47B6676-F6B5-4B8D-995E-8461AF39883D}"/>
              </a:ext>
            </a:extLst>
          </xdr:cNvPr>
          <xdr:cNvSpPr/>
        </xdr:nvSpPr>
        <xdr:spPr>
          <a:xfrm>
            <a:off x="3626602" y="5459329"/>
            <a:ext cx="152771" cy="175460"/>
          </a:xfrm>
          <a:prstGeom prst="rect">
            <a:avLst/>
          </a:prstGeom>
          <a:noFill/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</xdr:grpSp>
    <xdr:clientData/>
  </xdr:twoCellAnchor>
  <xdr:twoCellAnchor>
    <xdr:from>
      <xdr:col>8</xdr:col>
      <xdr:colOff>476250</xdr:colOff>
      <xdr:row>0</xdr:row>
      <xdr:rowOff>66675</xdr:rowOff>
    </xdr:from>
    <xdr:to>
      <xdr:col>15</xdr:col>
      <xdr:colOff>466725</xdr:colOff>
      <xdr:row>34</xdr:row>
      <xdr:rowOff>114300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95027B9-9B8A-43F2-8404-A5D5503113AB}"/>
            </a:ext>
          </a:extLst>
        </xdr:cNvPr>
        <xdr:cNvSpPr txBox="1"/>
      </xdr:nvSpPr>
      <xdr:spPr>
        <a:xfrm>
          <a:off x="5353050" y="66675"/>
          <a:ext cx="4257675" cy="6524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/>
        </a:p>
      </xdr:txBody>
    </xdr:sp>
    <xdr:clientData/>
  </xdr:twoCellAnchor>
  <xdr:twoCellAnchor editAs="oneCell">
    <xdr:from>
      <xdr:col>11</xdr:col>
      <xdr:colOff>393502</xdr:colOff>
      <xdr:row>2</xdr:row>
      <xdr:rowOff>51571</xdr:rowOff>
    </xdr:from>
    <xdr:to>
      <xdr:col>15</xdr:col>
      <xdr:colOff>450652</xdr:colOff>
      <xdr:row>6</xdr:row>
      <xdr:rowOff>7289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32AE78E-4BBA-8CBA-7536-20FCC9A8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099102" y="432571"/>
          <a:ext cx="2495550" cy="71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472889</xdr:colOff>
      <xdr:row>9</xdr:row>
      <xdr:rowOff>20910</xdr:rowOff>
    </xdr:from>
    <xdr:to>
      <xdr:col>15</xdr:col>
      <xdr:colOff>371265</xdr:colOff>
      <xdr:row>18</xdr:row>
      <xdr:rowOff>111397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A2E59F8-6DE2-7B2B-08CE-4552D2647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-1" b="4794"/>
        <a:stretch/>
      </xdr:blipFill>
      <xdr:spPr>
        <a:xfrm>
          <a:off x="7178489" y="1735410"/>
          <a:ext cx="2336776" cy="1804987"/>
        </a:xfrm>
        <a:prstGeom prst="rect">
          <a:avLst/>
        </a:prstGeom>
      </xdr:spPr>
    </xdr:pic>
    <xdr:clientData/>
  </xdr:twoCellAnchor>
  <xdr:twoCellAnchor editAs="oneCell">
    <xdr:from>
      <xdr:col>11</xdr:col>
      <xdr:colOff>395288</xdr:colOff>
      <xdr:row>21</xdr:row>
      <xdr:rowOff>125017</xdr:rowOff>
    </xdr:from>
    <xdr:to>
      <xdr:col>15</xdr:col>
      <xdr:colOff>448866</xdr:colOff>
      <xdr:row>31</xdr:row>
      <xdr:rowOff>71439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8ED1839-1BE5-9CB3-1237-BD2ADABA4A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1416" t="4893" r="3420" b="3438"/>
        <a:stretch/>
      </xdr:blipFill>
      <xdr:spPr>
        <a:xfrm>
          <a:off x="7100888" y="4125517"/>
          <a:ext cx="2491978" cy="1851422"/>
        </a:xfrm>
        <a:prstGeom prst="rect">
          <a:avLst/>
        </a:prstGeom>
      </xdr:spPr>
    </xdr:pic>
    <xdr:clientData/>
  </xdr:twoCellAnchor>
  <xdr:twoCellAnchor>
    <xdr:from>
      <xdr:col>8</xdr:col>
      <xdr:colOff>542926</xdr:colOff>
      <xdr:row>0</xdr:row>
      <xdr:rowOff>133350</xdr:rowOff>
    </xdr:from>
    <xdr:to>
      <xdr:col>11</xdr:col>
      <xdr:colOff>276226</xdr:colOff>
      <xdr:row>7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32EB44-CAE3-5B76-FC09-DD0D10892C25}"/>
            </a:ext>
          </a:extLst>
        </xdr:cNvPr>
        <xdr:cNvSpPr txBox="1"/>
      </xdr:nvSpPr>
      <xdr:spPr>
        <a:xfrm>
          <a:off x="5419726" y="133350"/>
          <a:ext cx="15621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Unit</a:t>
          </a:r>
        </a:p>
        <a:p>
          <a:r>
            <a:rPr lang="en-CA" sz="1100" b="0" u="none"/>
            <a:t>The basic unit of sale.  Must</a:t>
          </a:r>
          <a:r>
            <a:rPr lang="en-CA" sz="1100" b="0" u="none" baseline="0"/>
            <a:t> be labeled for individual sale.</a:t>
          </a:r>
          <a:endParaRPr lang="en-CA" sz="1100" b="0" u="none"/>
        </a:p>
      </xdr:txBody>
    </xdr:sp>
    <xdr:clientData/>
  </xdr:twoCellAnchor>
  <xdr:twoCellAnchor>
    <xdr:from>
      <xdr:col>8</xdr:col>
      <xdr:colOff>542925</xdr:colOff>
      <xdr:row>22</xdr:row>
      <xdr:rowOff>0</xdr:rowOff>
    </xdr:from>
    <xdr:to>
      <xdr:col>11</xdr:col>
      <xdr:colOff>276225</xdr:colOff>
      <xdr:row>30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B085110-859D-4975-A6ED-BEE6E3A5AD3D}"/>
            </a:ext>
          </a:extLst>
        </xdr:cNvPr>
        <xdr:cNvSpPr txBox="1"/>
      </xdr:nvSpPr>
      <xdr:spPr>
        <a:xfrm>
          <a:off x="5419725" y="4191000"/>
          <a:ext cx="1562100" cy="1609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Master</a:t>
          </a:r>
          <a:r>
            <a:rPr lang="en-CA" sz="1400" b="1" u="sng" baseline="0"/>
            <a:t> Case</a:t>
          </a:r>
        </a:p>
        <a:p>
          <a:r>
            <a:rPr lang="en-CA" sz="1100" baseline="0"/>
            <a:t>Also called </a:t>
          </a:r>
          <a:r>
            <a:rPr lang="en-CA" sz="1100" b="1" baseline="0"/>
            <a:t>Shipping Case</a:t>
          </a:r>
          <a:endParaRPr lang="en-CA" sz="1100" b="1"/>
        </a:p>
      </xdr:txBody>
    </xdr:sp>
    <xdr:clientData/>
  </xdr:twoCellAnchor>
  <xdr:twoCellAnchor>
    <xdr:from>
      <xdr:col>8</xdr:col>
      <xdr:colOff>600075</xdr:colOff>
      <xdr:row>9</xdr:row>
      <xdr:rowOff>152400</xdr:rowOff>
    </xdr:from>
    <xdr:to>
      <xdr:col>11</xdr:col>
      <xdr:colOff>333375</xdr:colOff>
      <xdr:row>16</xdr:row>
      <xdr:rowOff>180975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6F3FF8E-AE84-4557-8F66-910206515EC4}"/>
            </a:ext>
          </a:extLst>
        </xdr:cNvPr>
        <xdr:cNvSpPr txBox="1"/>
      </xdr:nvSpPr>
      <xdr:spPr>
        <a:xfrm>
          <a:off x="5476875" y="1866900"/>
          <a:ext cx="1562100" cy="1362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Tray</a:t>
          </a:r>
        </a:p>
        <a:p>
          <a:r>
            <a:rPr lang="en-CA" sz="1100" baseline="0"/>
            <a:t>Also called </a:t>
          </a:r>
          <a:r>
            <a:rPr lang="en-CA" sz="1100" b="1" baseline="0"/>
            <a:t>Caddy</a:t>
          </a:r>
          <a:r>
            <a:rPr lang="en-CA" sz="1100" baseline="0"/>
            <a:t>, </a:t>
          </a:r>
          <a:r>
            <a:rPr lang="en-CA" sz="1100" b="1" baseline="0"/>
            <a:t>Carton</a:t>
          </a:r>
          <a:r>
            <a:rPr lang="en-CA" sz="1100" baseline="0"/>
            <a:t>, or </a:t>
          </a:r>
          <a:r>
            <a:rPr lang="en-CA" sz="1100" b="1" baseline="0"/>
            <a:t>Inner Case.</a:t>
          </a:r>
        </a:p>
        <a:p>
          <a:r>
            <a:rPr lang="en-CA" sz="1100" b="0" baseline="0"/>
            <a:t>Only include this information if tray is labeled for sale to consumers.</a:t>
          </a:r>
          <a:endParaRPr lang="en-CA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6</xdr:row>
      <xdr:rowOff>0</xdr:rowOff>
    </xdr:from>
    <xdr:to>
      <xdr:col>16</xdr:col>
      <xdr:colOff>361950</xdr:colOff>
      <xdr:row>32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D96221-5D17-4219-A53D-32EAA9588225}"/>
            </a:ext>
          </a:extLst>
        </xdr:cNvPr>
        <xdr:cNvSpPr txBox="1"/>
      </xdr:nvSpPr>
      <xdr:spPr>
        <a:xfrm>
          <a:off x="609599" y="1143000"/>
          <a:ext cx="11134726" cy="49720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Changelog: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-Fixed average retail calculation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-Increased size of Department field in Admin sheet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-Added highlighting for Chill and Frozen storage zones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-Updated how minimum shelf life works, now calculates </a:t>
          </a:r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Age On Receive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properly</a:t>
          </a:r>
          <a:r>
            <a:rPr lang="en-CA"/>
            <a:t> </a:t>
          </a:r>
        </a:p>
        <a:p>
          <a:r>
            <a:rPr lang="en-CA" sz="1100"/>
            <a:t>-Moved changelog to</a:t>
          </a:r>
          <a:r>
            <a:rPr lang="en-CA" sz="1100" baseline="0"/>
            <a:t> Data Sheet</a:t>
          </a:r>
        </a:p>
        <a:p>
          <a:r>
            <a:rPr lang="en-CA" sz="1100" baseline="0"/>
            <a:t>-Added Supplier notes to Procurement Review Page</a:t>
          </a:r>
        </a:p>
        <a:p>
          <a:endParaRPr lang="en-CA" sz="1100" baseline="0"/>
        </a:p>
        <a:p>
          <a:endParaRPr lang="en-CA" sz="1100" baseline="0"/>
        </a:p>
        <a:p>
          <a:r>
            <a:rPr lang="en-CA" sz="1100" b="1" baseline="0"/>
            <a:t>JL26-2025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 Planogram Size options in the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Procurement Review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Added product code information to the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Procurement Review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Added options for Specialty (Pick-to-Zero) distribution scenario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 costing calculations as well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 will incur a WH upcharge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Changed the product dimensions in the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Information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 from the previous mix of metric and imperial to just metric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Administration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 will convert these to the units required for Product Manager list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Removed Cost + Delivery Fee field from the </a:t>
          </a:r>
          <a:r>
            <a:rPr lang="en-CA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Information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page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option was causing confusion and is not utilized by Category Management.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ways that we request costing information from vendors and the ways that Category Management approves and communicates that to Admin needs some review and revision still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Particularly in situations where the costing is dependant on supply chain details (DSD to stores, cross-dock through the WH, etc) and where multiple options might be available</a:t>
          </a:r>
        </a:p>
        <a:p>
          <a:pPr lvl="0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 the Frozen WH upcharge to $4.22/case</a:t>
          </a:r>
        </a:p>
        <a:p>
          <a:pPr lvl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 that the Ice Cream upcharge is $5.00/case but I do not have any way to actually differentiate between Frozen Non-Ice Cream and Frozen Ice Cream within the sheet</a:t>
          </a:r>
        </a:p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60D4-F78E-4C81-8776-AF1C3C07E258}">
  <sheetPr codeName="Sheet1"/>
  <dimension ref="B25:F26"/>
  <sheetViews>
    <sheetView tabSelected="1" zoomScaleNormal="100" workbookViewId="0"/>
  </sheetViews>
  <sheetFormatPr defaultRowHeight="15" x14ac:dyDescent="0.25"/>
  <cols>
    <col min="1" max="1" width="2.85546875" customWidth="1"/>
    <col min="5" max="5" width="9.140625" customWidth="1"/>
  </cols>
  <sheetData>
    <row r="25" spans="2:6" x14ac:dyDescent="0.25">
      <c r="B25" s="226" t="s">
        <v>209</v>
      </c>
      <c r="C25" s="226"/>
      <c r="D25" s="226"/>
      <c r="E25" s="227">
        <v>45499</v>
      </c>
      <c r="F25" s="227"/>
    </row>
    <row r="26" spans="2:6" x14ac:dyDescent="0.25">
      <c r="B26" s="226" t="s">
        <v>208</v>
      </c>
      <c r="C26" s="226"/>
      <c r="D26" s="226"/>
      <c r="E26" s="228" t="s">
        <v>210</v>
      </c>
      <c r="F26" s="228"/>
    </row>
  </sheetData>
  <sheetProtection sheet="1" selectLockedCells="1" selectUnlockedCells="1"/>
  <mergeCells count="4">
    <mergeCell ref="B25:D25"/>
    <mergeCell ref="B26:D26"/>
    <mergeCell ref="E25:F25"/>
    <mergeCell ref="E26:F26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E964-4D97-4E4A-801A-E23AEC6F90A9}">
  <sheetPr codeName="Sheet5"/>
  <dimension ref="A1"/>
  <sheetViews>
    <sheetView zoomScaleNormal="100" workbookViewId="0">
      <selection activeCell="L15" sqref="L14:L15"/>
    </sheetView>
  </sheetViews>
  <sheetFormatPr defaultRowHeight="15" x14ac:dyDescent="0.25"/>
  <sheetData/>
  <sheetProtection sheet="1" objects="1" scenarios="1" selectLockedCells="1" selectUnlockedCells="1"/>
  <pageMargins left="0.7" right="0.7" top="0.75" bottom="0.75" header="0.3" footer="0.3"/>
  <pageSetup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AC08-542A-4B07-95E7-B6F2B48BD5C0}">
  <sheetPr codeName="Sheet2"/>
  <dimension ref="A1:BB63"/>
  <sheetViews>
    <sheetView zoomScaleNormal="100" workbookViewId="0">
      <pane xSplit="4" ySplit="7" topLeftCell="E26" activePane="bottomRight" state="frozen"/>
      <selection activeCell="L15" sqref="L14:L15"/>
      <selection pane="topRight" activeCell="L15" sqref="L14:L15"/>
      <selection pane="bottomLeft" activeCell="L15" sqref="L14:L15"/>
      <selection pane="bottomRight" sqref="A1:C1"/>
    </sheetView>
  </sheetViews>
  <sheetFormatPr defaultRowHeight="15" x14ac:dyDescent="0.25"/>
  <cols>
    <col min="1" max="1" width="15.42578125" style="15" customWidth="1"/>
    <col min="2" max="2" width="18.5703125" style="15" customWidth="1"/>
    <col min="3" max="3" width="10.85546875" style="15" customWidth="1"/>
    <col min="4" max="54" width="23.42578125" style="16" customWidth="1"/>
  </cols>
  <sheetData>
    <row r="1" spans="1:54" s="16" customFormat="1" x14ac:dyDescent="0.25">
      <c r="A1" s="265"/>
      <c r="B1" s="266"/>
      <c r="C1" s="267"/>
      <c r="D1" s="107" t="s">
        <v>0</v>
      </c>
      <c r="E1" s="108" t="s">
        <v>1</v>
      </c>
      <c r="F1" s="108" t="s">
        <v>2</v>
      </c>
      <c r="G1" s="108" t="s">
        <v>3</v>
      </c>
      <c r="H1" s="108" t="s">
        <v>4</v>
      </c>
      <c r="I1" s="108" t="s">
        <v>5</v>
      </c>
      <c r="J1" s="108" t="s">
        <v>6</v>
      </c>
      <c r="K1" s="108" t="s">
        <v>7</v>
      </c>
      <c r="L1" s="108" t="s">
        <v>8</v>
      </c>
      <c r="M1" s="108" t="s">
        <v>9</v>
      </c>
      <c r="N1" s="108" t="s">
        <v>10</v>
      </c>
      <c r="O1" s="108" t="s">
        <v>11</v>
      </c>
      <c r="P1" s="108" t="s">
        <v>12</v>
      </c>
      <c r="Q1" s="108" t="s">
        <v>13</v>
      </c>
      <c r="R1" s="108" t="s">
        <v>14</v>
      </c>
      <c r="S1" s="108" t="s">
        <v>15</v>
      </c>
      <c r="T1" s="108" t="s">
        <v>16</v>
      </c>
      <c r="U1" s="108" t="s">
        <v>17</v>
      </c>
      <c r="V1" s="108" t="s">
        <v>18</v>
      </c>
      <c r="W1" s="108" t="s">
        <v>19</v>
      </c>
      <c r="X1" s="108" t="s">
        <v>20</v>
      </c>
      <c r="Y1" s="108" t="s">
        <v>112</v>
      </c>
      <c r="Z1" s="108" t="s">
        <v>166</v>
      </c>
      <c r="AA1" s="108" t="s">
        <v>167</v>
      </c>
      <c r="AB1" s="108" t="s">
        <v>168</v>
      </c>
      <c r="AC1" s="108" t="s">
        <v>169</v>
      </c>
      <c r="AD1" s="108" t="s">
        <v>170</v>
      </c>
      <c r="AE1" s="108" t="s">
        <v>171</v>
      </c>
      <c r="AF1" s="108" t="s">
        <v>172</v>
      </c>
      <c r="AG1" s="108" t="s">
        <v>173</v>
      </c>
      <c r="AH1" s="108" t="s">
        <v>174</v>
      </c>
      <c r="AI1" s="108" t="s">
        <v>175</v>
      </c>
      <c r="AJ1" s="108" t="s">
        <v>176</v>
      </c>
      <c r="AK1" s="108" t="s">
        <v>177</v>
      </c>
      <c r="AL1" s="108" t="s">
        <v>178</v>
      </c>
      <c r="AM1" s="108" t="s">
        <v>179</v>
      </c>
      <c r="AN1" s="108" t="s">
        <v>180</v>
      </c>
      <c r="AO1" s="108" t="s">
        <v>181</v>
      </c>
      <c r="AP1" s="108" t="s">
        <v>182</v>
      </c>
      <c r="AQ1" s="108" t="s">
        <v>183</v>
      </c>
      <c r="AR1" s="108" t="s">
        <v>184</v>
      </c>
      <c r="AS1" s="108" t="s">
        <v>185</v>
      </c>
      <c r="AT1" s="108" t="s">
        <v>186</v>
      </c>
      <c r="AU1" s="108" t="s">
        <v>187</v>
      </c>
      <c r="AV1" s="108" t="s">
        <v>188</v>
      </c>
      <c r="AW1" s="108" t="s">
        <v>189</v>
      </c>
      <c r="AX1" s="108" t="s">
        <v>190</v>
      </c>
      <c r="AY1" s="108" t="s">
        <v>191</v>
      </c>
      <c r="AZ1" s="108" t="s">
        <v>192</v>
      </c>
      <c r="BA1" s="108" t="s">
        <v>193</v>
      </c>
      <c r="BB1" s="108" t="s">
        <v>194</v>
      </c>
    </row>
    <row r="2" spans="1:54" s="99" customFormat="1" ht="15" customHeight="1" x14ac:dyDescent="0.25">
      <c r="A2" s="268" t="s">
        <v>22</v>
      </c>
      <c r="B2" s="268"/>
      <c r="C2" s="268"/>
      <c r="D2" s="146" t="s">
        <v>23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1:54" s="99" customFormat="1" ht="15" customHeight="1" x14ac:dyDescent="0.25">
      <c r="A3" s="298" t="s">
        <v>204</v>
      </c>
      <c r="B3" s="295" t="s">
        <v>225</v>
      </c>
      <c r="C3" s="295"/>
      <c r="D3" s="146" t="s">
        <v>233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1:54" s="106" customFormat="1" ht="15.75" x14ac:dyDescent="0.25">
      <c r="A4" s="299"/>
      <c r="B4" s="295" t="s">
        <v>275</v>
      </c>
      <c r="C4" s="295"/>
      <c r="D4" s="113" t="s">
        <v>226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</row>
    <row r="5" spans="1:54" s="106" customFormat="1" ht="15.75" x14ac:dyDescent="0.25">
      <c r="A5" s="300"/>
      <c r="B5" s="296" t="s">
        <v>276</v>
      </c>
      <c r="C5" s="297"/>
      <c r="D5" s="113" t="s">
        <v>236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</row>
    <row r="6" spans="1:54" x14ac:dyDescent="0.25">
      <c r="A6" s="265" t="s">
        <v>21</v>
      </c>
      <c r="B6" s="266"/>
      <c r="C6" s="267"/>
      <c r="D6" s="146" t="s">
        <v>227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</row>
    <row r="7" spans="1:54" ht="15" customHeight="1" thickBot="1" x14ac:dyDescent="0.3">
      <c r="A7" s="269" t="s">
        <v>24</v>
      </c>
      <c r="B7" s="269"/>
      <c r="C7" s="269"/>
      <c r="D7" s="147" t="s">
        <v>235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</row>
    <row r="8" spans="1:54" ht="15" customHeight="1" x14ac:dyDescent="0.25">
      <c r="A8" s="301" t="s">
        <v>25</v>
      </c>
      <c r="B8" s="270" t="s">
        <v>26</v>
      </c>
      <c r="C8" s="271"/>
      <c r="D8" s="148">
        <v>1299310303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</row>
    <row r="9" spans="1:54" x14ac:dyDescent="0.25">
      <c r="A9" s="302"/>
      <c r="B9" s="272" t="s">
        <v>27</v>
      </c>
      <c r="C9" s="273"/>
      <c r="D9" s="126">
        <v>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ht="15" customHeight="1" x14ac:dyDescent="0.25">
      <c r="A10" s="302"/>
      <c r="B10" s="272" t="s">
        <v>224</v>
      </c>
      <c r="C10" s="273"/>
      <c r="D10" s="88" t="str">
        <f t="shared" ref="D10:AI10" si="0">(RIGHT("0000000000000"&amp;SUBSTITUTE(D8," ",""),13))</f>
        <v>0001299310303</v>
      </c>
      <c r="E10" s="84" t="str">
        <f t="shared" si="0"/>
        <v>0000000000000</v>
      </c>
      <c r="F10" s="84" t="str">
        <f t="shared" si="0"/>
        <v>0000000000000</v>
      </c>
      <c r="G10" s="84" t="str">
        <f t="shared" si="0"/>
        <v>0000000000000</v>
      </c>
      <c r="H10" s="84" t="str">
        <f t="shared" si="0"/>
        <v>0000000000000</v>
      </c>
      <c r="I10" s="84" t="str">
        <f t="shared" si="0"/>
        <v>0000000000000</v>
      </c>
      <c r="J10" s="84" t="str">
        <f t="shared" si="0"/>
        <v>0000000000000</v>
      </c>
      <c r="K10" s="84" t="str">
        <f t="shared" si="0"/>
        <v>0000000000000</v>
      </c>
      <c r="L10" s="84" t="str">
        <f t="shared" si="0"/>
        <v>0000000000000</v>
      </c>
      <c r="M10" s="84" t="str">
        <f t="shared" si="0"/>
        <v>0000000000000</v>
      </c>
      <c r="N10" s="84" t="str">
        <f t="shared" si="0"/>
        <v>0000000000000</v>
      </c>
      <c r="O10" s="84" t="str">
        <f t="shared" si="0"/>
        <v>0000000000000</v>
      </c>
      <c r="P10" s="84" t="str">
        <f t="shared" si="0"/>
        <v>0000000000000</v>
      </c>
      <c r="Q10" s="84" t="str">
        <f t="shared" si="0"/>
        <v>0000000000000</v>
      </c>
      <c r="R10" s="84" t="str">
        <f t="shared" si="0"/>
        <v>0000000000000</v>
      </c>
      <c r="S10" s="84" t="str">
        <f t="shared" si="0"/>
        <v>0000000000000</v>
      </c>
      <c r="T10" s="84" t="str">
        <f t="shared" si="0"/>
        <v>0000000000000</v>
      </c>
      <c r="U10" s="84" t="str">
        <f t="shared" si="0"/>
        <v>0000000000000</v>
      </c>
      <c r="V10" s="84" t="str">
        <f t="shared" si="0"/>
        <v>0000000000000</v>
      </c>
      <c r="W10" s="84" t="str">
        <f t="shared" si="0"/>
        <v>0000000000000</v>
      </c>
      <c r="X10" s="84" t="str">
        <f t="shared" si="0"/>
        <v>0000000000000</v>
      </c>
      <c r="Y10" s="84" t="str">
        <f t="shared" si="0"/>
        <v>0000000000000</v>
      </c>
      <c r="Z10" s="84" t="str">
        <f t="shared" si="0"/>
        <v>0000000000000</v>
      </c>
      <c r="AA10" s="84" t="str">
        <f t="shared" si="0"/>
        <v>0000000000000</v>
      </c>
      <c r="AB10" s="84" t="str">
        <f t="shared" si="0"/>
        <v>0000000000000</v>
      </c>
      <c r="AC10" s="84" t="str">
        <f t="shared" si="0"/>
        <v>0000000000000</v>
      </c>
      <c r="AD10" s="84" t="str">
        <f t="shared" si="0"/>
        <v>0000000000000</v>
      </c>
      <c r="AE10" s="84" t="str">
        <f t="shared" si="0"/>
        <v>0000000000000</v>
      </c>
      <c r="AF10" s="84" t="str">
        <f t="shared" si="0"/>
        <v>0000000000000</v>
      </c>
      <c r="AG10" s="84" t="str">
        <f t="shared" si="0"/>
        <v>0000000000000</v>
      </c>
      <c r="AH10" s="84" t="str">
        <f t="shared" si="0"/>
        <v>0000000000000</v>
      </c>
      <c r="AI10" s="84" t="str">
        <f t="shared" si="0"/>
        <v>0000000000000</v>
      </c>
      <c r="AJ10" s="84" t="str">
        <f t="shared" ref="AJ10:BB10" si="1">(RIGHT("0000000000000"&amp;SUBSTITUTE(AJ8," ",""),13))</f>
        <v>0000000000000</v>
      </c>
      <c r="AK10" s="84" t="str">
        <f t="shared" si="1"/>
        <v>0000000000000</v>
      </c>
      <c r="AL10" s="84" t="str">
        <f t="shared" si="1"/>
        <v>0000000000000</v>
      </c>
      <c r="AM10" s="84" t="str">
        <f t="shared" si="1"/>
        <v>0000000000000</v>
      </c>
      <c r="AN10" s="84" t="str">
        <f t="shared" si="1"/>
        <v>0000000000000</v>
      </c>
      <c r="AO10" s="84" t="str">
        <f t="shared" si="1"/>
        <v>0000000000000</v>
      </c>
      <c r="AP10" s="84" t="str">
        <f t="shared" si="1"/>
        <v>0000000000000</v>
      </c>
      <c r="AQ10" s="84" t="str">
        <f t="shared" si="1"/>
        <v>0000000000000</v>
      </c>
      <c r="AR10" s="84" t="str">
        <f t="shared" si="1"/>
        <v>0000000000000</v>
      </c>
      <c r="AS10" s="84" t="str">
        <f t="shared" si="1"/>
        <v>0000000000000</v>
      </c>
      <c r="AT10" s="84" t="str">
        <f t="shared" si="1"/>
        <v>0000000000000</v>
      </c>
      <c r="AU10" s="84" t="str">
        <f t="shared" si="1"/>
        <v>0000000000000</v>
      </c>
      <c r="AV10" s="84" t="str">
        <f t="shared" si="1"/>
        <v>0000000000000</v>
      </c>
      <c r="AW10" s="84" t="str">
        <f t="shared" si="1"/>
        <v>0000000000000</v>
      </c>
      <c r="AX10" s="84" t="str">
        <f t="shared" si="1"/>
        <v>0000000000000</v>
      </c>
      <c r="AY10" s="84" t="str">
        <f t="shared" si="1"/>
        <v>0000000000000</v>
      </c>
      <c r="AZ10" s="84" t="str">
        <f t="shared" si="1"/>
        <v>0000000000000</v>
      </c>
      <c r="BA10" s="84" t="str">
        <f t="shared" si="1"/>
        <v>0000000000000</v>
      </c>
      <c r="BB10" s="84" t="str">
        <f t="shared" si="1"/>
        <v>0000000000000</v>
      </c>
    </row>
    <row r="11" spans="1:54" ht="15.75" thickBot="1" x14ac:dyDescent="0.3">
      <c r="A11" s="302"/>
      <c r="B11" s="274" t="s">
        <v>28</v>
      </c>
      <c r="C11" s="275"/>
      <c r="D11" s="165" t="b">
        <f t="shared" ref="D11:AI11" si="2">IFERROR(IF(OR(ISBLANK(D8),ISBLANK(D9)),"",IF(MOD(10-MOD((MID(D10,13,1)+MID(D10,11,1)+MID(D10,9,1)+MID(D10,7,1)+MID(D10,5,1)+MID(D10,3,1)+MID(D10,1,1))*3+MID(D10,12,1)+MID(D10,10,1)+MID(D10,8,1)+MID(D10,6,1)+MID(D10,4,1)+MID(D10,2,1),10),10)=D9,TRUE,FALSE)),"")</f>
        <v>1</v>
      </c>
      <c r="E11" s="166" t="str">
        <f t="shared" si="2"/>
        <v/>
      </c>
      <c r="F11" s="166" t="str">
        <f t="shared" si="2"/>
        <v/>
      </c>
      <c r="G11" s="166" t="str">
        <f t="shared" si="2"/>
        <v/>
      </c>
      <c r="H11" s="166" t="str">
        <f t="shared" si="2"/>
        <v/>
      </c>
      <c r="I11" s="166" t="str">
        <f t="shared" si="2"/>
        <v/>
      </c>
      <c r="J11" s="166" t="str">
        <f t="shared" si="2"/>
        <v/>
      </c>
      <c r="K11" s="166" t="str">
        <f t="shared" si="2"/>
        <v/>
      </c>
      <c r="L11" s="166" t="str">
        <f t="shared" si="2"/>
        <v/>
      </c>
      <c r="M11" s="166" t="str">
        <f t="shared" si="2"/>
        <v/>
      </c>
      <c r="N11" s="166" t="str">
        <f t="shared" si="2"/>
        <v/>
      </c>
      <c r="O11" s="166" t="str">
        <f t="shared" si="2"/>
        <v/>
      </c>
      <c r="P11" s="166" t="str">
        <f t="shared" si="2"/>
        <v/>
      </c>
      <c r="Q11" s="166" t="str">
        <f t="shared" si="2"/>
        <v/>
      </c>
      <c r="R11" s="166" t="str">
        <f t="shared" si="2"/>
        <v/>
      </c>
      <c r="S11" s="166" t="str">
        <f t="shared" si="2"/>
        <v/>
      </c>
      <c r="T11" s="166" t="str">
        <f t="shared" si="2"/>
        <v/>
      </c>
      <c r="U11" s="166" t="str">
        <f t="shared" si="2"/>
        <v/>
      </c>
      <c r="V11" s="166" t="str">
        <f t="shared" si="2"/>
        <v/>
      </c>
      <c r="W11" s="166" t="str">
        <f t="shared" si="2"/>
        <v/>
      </c>
      <c r="X11" s="166" t="str">
        <f t="shared" si="2"/>
        <v/>
      </c>
      <c r="Y11" s="166" t="str">
        <f t="shared" si="2"/>
        <v/>
      </c>
      <c r="Z11" s="166" t="str">
        <f t="shared" si="2"/>
        <v/>
      </c>
      <c r="AA11" s="166" t="str">
        <f t="shared" si="2"/>
        <v/>
      </c>
      <c r="AB11" s="166" t="str">
        <f t="shared" si="2"/>
        <v/>
      </c>
      <c r="AC11" s="166" t="str">
        <f t="shared" si="2"/>
        <v/>
      </c>
      <c r="AD11" s="166" t="str">
        <f t="shared" si="2"/>
        <v/>
      </c>
      <c r="AE11" s="166" t="str">
        <f t="shared" si="2"/>
        <v/>
      </c>
      <c r="AF11" s="166" t="str">
        <f t="shared" si="2"/>
        <v/>
      </c>
      <c r="AG11" s="166" t="str">
        <f t="shared" si="2"/>
        <v/>
      </c>
      <c r="AH11" s="166" t="str">
        <f t="shared" si="2"/>
        <v/>
      </c>
      <c r="AI11" s="166" t="str">
        <f t="shared" si="2"/>
        <v/>
      </c>
      <c r="AJ11" s="166" t="str">
        <f t="shared" ref="AJ11:BB11" si="3">IFERROR(IF(OR(ISBLANK(AJ8),ISBLANK(AJ9)),"",IF(MOD(10-MOD((MID(AJ10,13,1)+MID(AJ10,11,1)+MID(AJ10,9,1)+MID(AJ10,7,1)+MID(AJ10,5,1)+MID(AJ10,3,1)+MID(AJ10,1,1))*3+MID(AJ10,12,1)+MID(AJ10,10,1)+MID(AJ10,8,1)+MID(AJ10,6,1)+MID(AJ10,4,1)+MID(AJ10,2,1),10),10)=AJ9,TRUE,FALSE)),"")</f>
        <v/>
      </c>
      <c r="AK11" s="166" t="str">
        <f t="shared" si="3"/>
        <v/>
      </c>
      <c r="AL11" s="166" t="str">
        <f t="shared" si="3"/>
        <v/>
      </c>
      <c r="AM11" s="166" t="str">
        <f t="shared" si="3"/>
        <v/>
      </c>
      <c r="AN11" s="166" t="str">
        <f t="shared" si="3"/>
        <v/>
      </c>
      <c r="AO11" s="166" t="str">
        <f t="shared" si="3"/>
        <v/>
      </c>
      <c r="AP11" s="166" t="str">
        <f t="shared" si="3"/>
        <v/>
      </c>
      <c r="AQ11" s="166" t="str">
        <f t="shared" si="3"/>
        <v/>
      </c>
      <c r="AR11" s="166" t="str">
        <f t="shared" si="3"/>
        <v/>
      </c>
      <c r="AS11" s="166" t="str">
        <f t="shared" si="3"/>
        <v/>
      </c>
      <c r="AT11" s="166" t="str">
        <f t="shared" si="3"/>
        <v/>
      </c>
      <c r="AU11" s="166" t="str">
        <f t="shared" si="3"/>
        <v/>
      </c>
      <c r="AV11" s="166" t="str">
        <f t="shared" si="3"/>
        <v/>
      </c>
      <c r="AW11" s="166" t="str">
        <f t="shared" si="3"/>
        <v/>
      </c>
      <c r="AX11" s="166" t="str">
        <f t="shared" si="3"/>
        <v/>
      </c>
      <c r="AY11" s="166" t="str">
        <f t="shared" si="3"/>
        <v/>
      </c>
      <c r="AZ11" s="166" t="str">
        <f t="shared" si="3"/>
        <v/>
      </c>
      <c r="BA11" s="166" t="str">
        <f t="shared" si="3"/>
        <v/>
      </c>
      <c r="BB11" s="166" t="str">
        <f t="shared" si="3"/>
        <v/>
      </c>
    </row>
    <row r="12" spans="1:54" ht="15" customHeight="1" x14ac:dyDescent="0.25">
      <c r="A12" s="232" t="s">
        <v>287</v>
      </c>
      <c r="B12" s="276" t="s">
        <v>26</v>
      </c>
      <c r="C12" s="277"/>
      <c r="D12" s="169">
        <v>1299332103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</row>
    <row r="13" spans="1:54" x14ac:dyDescent="0.25">
      <c r="A13" s="233"/>
      <c r="B13" s="278" t="s">
        <v>27</v>
      </c>
      <c r="C13" s="279"/>
      <c r="D13" s="126">
        <v>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15" customHeight="1" x14ac:dyDescent="0.25">
      <c r="A14" s="233"/>
      <c r="B14" s="278" t="s">
        <v>224</v>
      </c>
      <c r="C14" s="279"/>
      <c r="D14" s="89" t="str">
        <f t="shared" ref="D14:AI14" si="4">(RIGHT("0000000000000"&amp;SUBSTITUTE(D12," ",""),13))</f>
        <v>0001299332103</v>
      </c>
      <c r="E14" s="83" t="str">
        <f t="shared" si="4"/>
        <v>0000000000000</v>
      </c>
      <c r="F14" s="83" t="str">
        <f t="shared" si="4"/>
        <v>0000000000000</v>
      </c>
      <c r="G14" s="83" t="str">
        <f t="shared" si="4"/>
        <v>0000000000000</v>
      </c>
      <c r="H14" s="83" t="str">
        <f t="shared" si="4"/>
        <v>0000000000000</v>
      </c>
      <c r="I14" s="83" t="str">
        <f t="shared" si="4"/>
        <v>0000000000000</v>
      </c>
      <c r="J14" s="83" t="str">
        <f t="shared" si="4"/>
        <v>0000000000000</v>
      </c>
      <c r="K14" s="83" t="str">
        <f t="shared" si="4"/>
        <v>0000000000000</v>
      </c>
      <c r="L14" s="83" t="str">
        <f t="shared" si="4"/>
        <v>0000000000000</v>
      </c>
      <c r="M14" s="83" t="str">
        <f t="shared" si="4"/>
        <v>0000000000000</v>
      </c>
      <c r="N14" s="83" t="str">
        <f t="shared" si="4"/>
        <v>0000000000000</v>
      </c>
      <c r="O14" s="83" t="str">
        <f t="shared" si="4"/>
        <v>0000000000000</v>
      </c>
      <c r="P14" s="83" t="str">
        <f t="shared" si="4"/>
        <v>0000000000000</v>
      </c>
      <c r="Q14" s="83" t="str">
        <f t="shared" si="4"/>
        <v>0000000000000</v>
      </c>
      <c r="R14" s="83" t="str">
        <f t="shared" si="4"/>
        <v>0000000000000</v>
      </c>
      <c r="S14" s="83" t="str">
        <f t="shared" si="4"/>
        <v>0000000000000</v>
      </c>
      <c r="T14" s="83" t="str">
        <f t="shared" si="4"/>
        <v>0000000000000</v>
      </c>
      <c r="U14" s="83" t="str">
        <f t="shared" si="4"/>
        <v>0000000000000</v>
      </c>
      <c r="V14" s="83" t="str">
        <f t="shared" si="4"/>
        <v>0000000000000</v>
      </c>
      <c r="W14" s="83" t="str">
        <f t="shared" si="4"/>
        <v>0000000000000</v>
      </c>
      <c r="X14" s="83" t="str">
        <f t="shared" si="4"/>
        <v>0000000000000</v>
      </c>
      <c r="Y14" s="83" t="str">
        <f t="shared" si="4"/>
        <v>0000000000000</v>
      </c>
      <c r="Z14" s="83" t="str">
        <f t="shared" si="4"/>
        <v>0000000000000</v>
      </c>
      <c r="AA14" s="83" t="str">
        <f t="shared" si="4"/>
        <v>0000000000000</v>
      </c>
      <c r="AB14" s="83" t="str">
        <f t="shared" si="4"/>
        <v>0000000000000</v>
      </c>
      <c r="AC14" s="83" t="str">
        <f t="shared" si="4"/>
        <v>0000000000000</v>
      </c>
      <c r="AD14" s="83" t="str">
        <f t="shared" si="4"/>
        <v>0000000000000</v>
      </c>
      <c r="AE14" s="83" t="str">
        <f t="shared" si="4"/>
        <v>0000000000000</v>
      </c>
      <c r="AF14" s="83" t="str">
        <f t="shared" si="4"/>
        <v>0000000000000</v>
      </c>
      <c r="AG14" s="83" t="str">
        <f t="shared" si="4"/>
        <v>0000000000000</v>
      </c>
      <c r="AH14" s="83" t="str">
        <f t="shared" si="4"/>
        <v>0000000000000</v>
      </c>
      <c r="AI14" s="83" t="str">
        <f t="shared" si="4"/>
        <v>0000000000000</v>
      </c>
      <c r="AJ14" s="83" t="str">
        <f t="shared" ref="AJ14:BB14" si="5">(RIGHT("0000000000000"&amp;SUBSTITUTE(AJ12," ",""),13))</f>
        <v>0000000000000</v>
      </c>
      <c r="AK14" s="83" t="str">
        <f t="shared" si="5"/>
        <v>0000000000000</v>
      </c>
      <c r="AL14" s="83" t="str">
        <f t="shared" si="5"/>
        <v>0000000000000</v>
      </c>
      <c r="AM14" s="83" t="str">
        <f t="shared" si="5"/>
        <v>0000000000000</v>
      </c>
      <c r="AN14" s="83" t="str">
        <f t="shared" si="5"/>
        <v>0000000000000</v>
      </c>
      <c r="AO14" s="83" t="str">
        <f t="shared" si="5"/>
        <v>0000000000000</v>
      </c>
      <c r="AP14" s="83" t="str">
        <f t="shared" si="5"/>
        <v>0000000000000</v>
      </c>
      <c r="AQ14" s="83" t="str">
        <f t="shared" si="5"/>
        <v>0000000000000</v>
      </c>
      <c r="AR14" s="83" t="str">
        <f t="shared" si="5"/>
        <v>0000000000000</v>
      </c>
      <c r="AS14" s="83" t="str">
        <f t="shared" si="5"/>
        <v>0000000000000</v>
      </c>
      <c r="AT14" s="83" t="str">
        <f t="shared" si="5"/>
        <v>0000000000000</v>
      </c>
      <c r="AU14" s="83" t="str">
        <f t="shared" si="5"/>
        <v>0000000000000</v>
      </c>
      <c r="AV14" s="83" t="str">
        <f t="shared" si="5"/>
        <v>0000000000000</v>
      </c>
      <c r="AW14" s="83" t="str">
        <f t="shared" si="5"/>
        <v>0000000000000</v>
      </c>
      <c r="AX14" s="83" t="str">
        <f t="shared" si="5"/>
        <v>0000000000000</v>
      </c>
      <c r="AY14" s="83" t="str">
        <f t="shared" si="5"/>
        <v>0000000000000</v>
      </c>
      <c r="AZ14" s="83" t="str">
        <f t="shared" si="5"/>
        <v>0000000000000</v>
      </c>
      <c r="BA14" s="83" t="str">
        <f t="shared" si="5"/>
        <v>0000000000000</v>
      </c>
      <c r="BB14" s="83" t="str">
        <f t="shared" si="5"/>
        <v>0000000000000</v>
      </c>
    </row>
    <row r="15" spans="1:54" ht="15.75" thickBot="1" x14ac:dyDescent="0.3">
      <c r="A15" s="234"/>
      <c r="B15" s="280" t="s">
        <v>28</v>
      </c>
      <c r="C15" s="281"/>
      <c r="D15" s="171" t="b">
        <f t="shared" ref="D15:AI15" si="6">IFERROR(IF(OR(ISBLANK(D12),ISBLANK(D13)),"",IF(MOD(10-MOD((MID(D14,13,1)+MID(D14,11,1)+MID(D14,9,1)+MID(D14,7,1)+MID(D14,5,1)+MID(D14,3,1)+MID(D14,1,1))*3+MID(D14,12,1)+MID(D14,10,1)+MID(D14,8,1)+MID(D14,6,1)+MID(D14,4,1)+MID(D14,2,1),10),10)=D13,TRUE,FALSE)),"")</f>
        <v>1</v>
      </c>
      <c r="E15" s="172" t="str">
        <f t="shared" si="6"/>
        <v/>
      </c>
      <c r="F15" s="172" t="str">
        <f t="shared" si="6"/>
        <v/>
      </c>
      <c r="G15" s="172" t="str">
        <f t="shared" si="6"/>
        <v/>
      </c>
      <c r="H15" s="172" t="str">
        <f t="shared" si="6"/>
        <v/>
      </c>
      <c r="I15" s="172" t="str">
        <f t="shared" si="6"/>
        <v/>
      </c>
      <c r="J15" s="172" t="str">
        <f t="shared" si="6"/>
        <v/>
      </c>
      <c r="K15" s="172" t="str">
        <f t="shared" si="6"/>
        <v/>
      </c>
      <c r="L15" s="172" t="str">
        <f t="shared" si="6"/>
        <v/>
      </c>
      <c r="M15" s="172" t="str">
        <f t="shared" si="6"/>
        <v/>
      </c>
      <c r="N15" s="172" t="str">
        <f t="shared" si="6"/>
        <v/>
      </c>
      <c r="O15" s="172" t="str">
        <f t="shared" si="6"/>
        <v/>
      </c>
      <c r="P15" s="172" t="str">
        <f t="shared" si="6"/>
        <v/>
      </c>
      <c r="Q15" s="172" t="str">
        <f t="shared" si="6"/>
        <v/>
      </c>
      <c r="R15" s="172" t="str">
        <f t="shared" si="6"/>
        <v/>
      </c>
      <c r="S15" s="172" t="str">
        <f t="shared" si="6"/>
        <v/>
      </c>
      <c r="T15" s="172" t="str">
        <f t="shared" si="6"/>
        <v/>
      </c>
      <c r="U15" s="172" t="str">
        <f t="shared" si="6"/>
        <v/>
      </c>
      <c r="V15" s="172" t="str">
        <f t="shared" si="6"/>
        <v/>
      </c>
      <c r="W15" s="172" t="str">
        <f t="shared" si="6"/>
        <v/>
      </c>
      <c r="X15" s="172" t="str">
        <f t="shared" si="6"/>
        <v/>
      </c>
      <c r="Y15" s="172" t="str">
        <f t="shared" si="6"/>
        <v/>
      </c>
      <c r="Z15" s="172" t="str">
        <f t="shared" si="6"/>
        <v/>
      </c>
      <c r="AA15" s="172" t="str">
        <f t="shared" si="6"/>
        <v/>
      </c>
      <c r="AB15" s="172" t="str">
        <f t="shared" si="6"/>
        <v/>
      </c>
      <c r="AC15" s="172" t="str">
        <f t="shared" si="6"/>
        <v/>
      </c>
      <c r="AD15" s="172" t="str">
        <f t="shared" si="6"/>
        <v/>
      </c>
      <c r="AE15" s="172" t="str">
        <f t="shared" si="6"/>
        <v/>
      </c>
      <c r="AF15" s="172" t="str">
        <f t="shared" si="6"/>
        <v/>
      </c>
      <c r="AG15" s="172" t="str">
        <f t="shared" si="6"/>
        <v/>
      </c>
      <c r="AH15" s="172" t="str">
        <f t="shared" si="6"/>
        <v/>
      </c>
      <c r="AI15" s="172" t="str">
        <f t="shared" si="6"/>
        <v/>
      </c>
      <c r="AJ15" s="172" t="str">
        <f t="shared" ref="AJ15:BB15" si="7">IFERROR(IF(OR(ISBLANK(AJ12),ISBLANK(AJ13)),"",IF(MOD(10-MOD((MID(AJ14,13,1)+MID(AJ14,11,1)+MID(AJ14,9,1)+MID(AJ14,7,1)+MID(AJ14,5,1)+MID(AJ14,3,1)+MID(AJ14,1,1))*3+MID(AJ14,12,1)+MID(AJ14,10,1)+MID(AJ14,8,1)+MID(AJ14,6,1)+MID(AJ14,4,1)+MID(AJ14,2,1),10),10)=AJ13,TRUE,FALSE)),"")</f>
        <v/>
      </c>
      <c r="AK15" s="172" t="str">
        <f t="shared" si="7"/>
        <v/>
      </c>
      <c r="AL15" s="172" t="str">
        <f t="shared" si="7"/>
        <v/>
      </c>
      <c r="AM15" s="172" t="str">
        <f t="shared" si="7"/>
        <v/>
      </c>
      <c r="AN15" s="172" t="str">
        <f t="shared" si="7"/>
        <v/>
      </c>
      <c r="AO15" s="172" t="str">
        <f t="shared" si="7"/>
        <v/>
      </c>
      <c r="AP15" s="172" t="str">
        <f t="shared" si="7"/>
        <v/>
      </c>
      <c r="AQ15" s="172" t="str">
        <f t="shared" si="7"/>
        <v/>
      </c>
      <c r="AR15" s="172" t="str">
        <f t="shared" si="7"/>
        <v/>
      </c>
      <c r="AS15" s="172" t="str">
        <f t="shared" si="7"/>
        <v/>
      </c>
      <c r="AT15" s="172" t="str">
        <f t="shared" si="7"/>
        <v/>
      </c>
      <c r="AU15" s="172" t="str">
        <f t="shared" si="7"/>
        <v/>
      </c>
      <c r="AV15" s="172" t="str">
        <f t="shared" si="7"/>
        <v/>
      </c>
      <c r="AW15" s="172" t="str">
        <f t="shared" si="7"/>
        <v/>
      </c>
      <c r="AX15" s="172" t="str">
        <f t="shared" si="7"/>
        <v/>
      </c>
      <c r="AY15" s="172" t="str">
        <f t="shared" si="7"/>
        <v/>
      </c>
      <c r="AZ15" s="172" t="str">
        <f t="shared" si="7"/>
        <v/>
      </c>
      <c r="BA15" s="172" t="str">
        <f t="shared" si="7"/>
        <v/>
      </c>
      <c r="BB15" s="172" t="str">
        <f t="shared" si="7"/>
        <v/>
      </c>
    </row>
    <row r="16" spans="1:54" ht="15" customHeight="1" x14ac:dyDescent="0.25">
      <c r="A16" s="282" t="s">
        <v>30</v>
      </c>
      <c r="B16" s="283"/>
      <c r="C16" s="284"/>
      <c r="D16" s="167">
        <v>100808912018874</v>
      </c>
      <c r="E16" s="168"/>
      <c r="F16" s="216"/>
      <c r="G16" s="216"/>
      <c r="H16" s="168"/>
      <c r="I16" s="168"/>
      <c r="J16" s="168"/>
      <c r="K16" s="216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</row>
    <row r="17" spans="1:54" x14ac:dyDescent="0.25">
      <c r="A17" s="241" t="s">
        <v>31</v>
      </c>
      <c r="B17" s="260" t="s">
        <v>205</v>
      </c>
      <c r="C17" s="261"/>
      <c r="D17" s="128" t="s">
        <v>228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</row>
    <row r="18" spans="1:54" x14ac:dyDescent="0.25">
      <c r="A18" s="242"/>
      <c r="B18" s="289" t="s">
        <v>277</v>
      </c>
      <c r="C18" s="290"/>
      <c r="D18" s="128" t="s">
        <v>234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A19" s="259"/>
      <c r="B19" s="289" t="s">
        <v>288</v>
      </c>
      <c r="C19" s="290"/>
      <c r="D19" s="128" t="s">
        <v>229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5.75" thickBot="1" x14ac:dyDescent="0.3">
      <c r="A20" s="237" t="s">
        <v>33</v>
      </c>
      <c r="B20" s="238"/>
      <c r="C20" s="159" t="s">
        <v>34</v>
      </c>
      <c r="D20" s="160" t="s">
        <v>35</v>
      </c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</row>
    <row r="21" spans="1:54" x14ac:dyDescent="0.25">
      <c r="A21" s="244" t="s">
        <v>215</v>
      </c>
      <c r="B21" s="164" t="s">
        <v>297</v>
      </c>
      <c r="C21" s="164" t="s">
        <v>37</v>
      </c>
      <c r="D21" s="155">
        <v>0.37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</row>
    <row r="22" spans="1:54" ht="15" customHeight="1" x14ac:dyDescent="0.25">
      <c r="A22" s="245"/>
      <c r="B22" s="7" t="s">
        <v>261</v>
      </c>
      <c r="C22" s="241" t="s">
        <v>221</v>
      </c>
      <c r="D22" s="120">
        <v>6.6040000000000001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x14ac:dyDescent="0.25">
      <c r="A23" s="245"/>
      <c r="B23" s="7" t="s">
        <v>40</v>
      </c>
      <c r="C23" s="242"/>
      <c r="D23" s="120">
        <v>6.6040000000000001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5.75" thickBot="1" x14ac:dyDescent="0.3">
      <c r="A24" s="245"/>
      <c r="B24" s="97" t="s">
        <v>41</v>
      </c>
      <c r="C24" s="242"/>
      <c r="D24" s="150">
        <v>12.318999999999999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</row>
    <row r="25" spans="1:54" x14ac:dyDescent="0.25">
      <c r="A25" s="254" t="s">
        <v>278</v>
      </c>
      <c r="B25" s="154" t="s">
        <v>297</v>
      </c>
      <c r="C25" s="154" t="s">
        <v>37</v>
      </c>
      <c r="D25" s="155">
        <v>3.024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</row>
    <row r="26" spans="1:54" ht="15" customHeight="1" x14ac:dyDescent="0.25">
      <c r="A26" s="255"/>
      <c r="B26" s="17" t="s">
        <v>261</v>
      </c>
      <c r="C26" s="246" t="s">
        <v>221</v>
      </c>
      <c r="D26" s="120">
        <v>12.446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x14ac:dyDescent="0.25">
      <c r="A27" s="255"/>
      <c r="B27" s="17" t="s">
        <v>40</v>
      </c>
      <c r="C27" s="247"/>
      <c r="D27" s="120">
        <v>26.669999999999998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5.75" thickBot="1" x14ac:dyDescent="0.3">
      <c r="A28" s="256"/>
      <c r="B28" s="131" t="s">
        <v>41</v>
      </c>
      <c r="C28" s="248"/>
      <c r="D28" s="157">
        <v>13.334999999999999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</row>
    <row r="29" spans="1:54" ht="15" customHeight="1" x14ac:dyDescent="0.25">
      <c r="A29" s="239" t="s">
        <v>217</v>
      </c>
      <c r="B29" s="98" t="s">
        <v>297</v>
      </c>
      <c r="C29" s="98" t="s">
        <v>37</v>
      </c>
      <c r="D29" s="152">
        <v>9.0719999999999992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</row>
    <row r="30" spans="1:54" x14ac:dyDescent="0.25">
      <c r="A30" s="239"/>
      <c r="B30" s="7" t="s">
        <v>261</v>
      </c>
      <c r="C30" s="241" t="s">
        <v>221</v>
      </c>
      <c r="D30" s="120">
        <v>37.338000000000008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x14ac:dyDescent="0.25">
      <c r="A31" s="239"/>
      <c r="B31" s="7" t="s">
        <v>40</v>
      </c>
      <c r="C31" s="242"/>
      <c r="D31" s="120">
        <v>80.010000000000005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5.75" thickBot="1" x14ac:dyDescent="0.3">
      <c r="A32" s="240"/>
      <c r="B32" s="96" t="s">
        <v>41</v>
      </c>
      <c r="C32" s="243"/>
      <c r="D32" s="157">
        <v>40.005000000000003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</row>
    <row r="33" spans="1:54" x14ac:dyDescent="0.25">
      <c r="A33" s="249" t="s">
        <v>216</v>
      </c>
      <c r="B33" s="174" t="s">
        <v>42</v>
      </c>
      <c r="C33" s="164" t="s">
        <v>43</v>
      </c>
      <c r="D33" s="175">
        <v>10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</row>
    <row r="34" spans="1:54" ht="15" customHeight="1" x14ac:dyDescent="0.25">
      <c r="A34" s="239"/>
      <c r="B34" s="73" t="s">
        <v>44</v>
      </c>
      <c r="C34" s="7" t="s">
        <v>45</v>
      </c>
      <c r="D34" s="115">
        <v>10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5.75" thickBot="1" x14ac:dyDescent="0.3">
      <c r="A35" s="240"/>
      <c r="B35" s="250" t="s">
        <v>46</v>
      </c>
      <c r="C35" s="231"/>
      <c r="D35" s="177">
        <f>D33*D34</f>
        <v>100</v>
      </c>
      <c r="E35" s="178">
        <f>E33*E34</f>
        <v>0</v>
      </c>
      <c r="F35" s="178">
        <f t="shared" ref="F35:BB35" si="8">F33*F34</f>
        <v>0</v>
      </c>
      <c r="G35" s="178">
        <f t="shared" si="8"/>
        <v>0</v>
      </c>
      <c r="H35" s="178">
        <f t="shared" si="8"/>
        <v>0</v>
      </c>
      <c r="I35" s="178">
        <f t="shared" si="8"/>
        <v>0</v>
      </c>
      <c r="J35" s="178">
        <f t="shared" si="8"/>
        <v>0</v>
      </c>
      <c r="K35" s="178">
        <f t="shared" si="8"/>
        <v>0</v>
      </c>
      <c r="L35" s="178">
        <f t="shared" si="8"/>
        <v>0</v>
      </c>
      <c r="M35" s="178">
        <f t="shared" si="8"/>
        <v>0</v>
      </c>
      <c r="N35" s="178">
        <f t="shared" si="8"/>
        <v>0</v>
      </c>
      <c r="O35" s="178">
        <f t="shared" si="8"/>
        <v>0</v>
      </c>
      <c r="P35" s="178">
        <f t="shared" si="8"/>
        <v>0</v>
      </c>
      <c r="Q35" s="178">
        <f t="shared" si="8"/>
        <v>0</v>
      </c>
      <c r="R35" s="178">
        <f t="shared" si="8"/>
        <v>0</v>
      </c>
      <c r="S35" s="178">
        <f t="shared" si="8"/>
        <v>0</v>
      </c>
      <c r="T35" s="178">
        <f t="shared" si="8"/>
        <v>0</v>
      </c>
      <c r="U35" s="178">
        <f t="shared" si="8"/>
        <v>0</v>
      </c>
      <c r="V35" s="178">
        <f t="shared" si="8"/>
        <v>0</v>
      </c>
      <c r="W35" s="178">
        <f t="shared" si="8"/>
        <v>0</v>
      </c>
      <c r="X35" s="178">
        <f t="shared" si="8"/>
        <v>0</v>
      </c>
      <c r="Y35" s="178">
        <f t="shared" si="8"/>
        <v>0</v>
      </c>
      <c r="Z35" s="178">
        <f t="shared" si="8"/>
        <v>0</v>
      </c>
      <c r="AA35" s="178">
        <f t="shared" si="8"/>
        <v>0</v>
      </c>
      <c r="AB35" s="178">
        <f t="shared" si="8"/>
        <v>0</v>
      </c>
      <c r="AC35" s="178">
        <f t="shared" si="8"/>
        <v>0</v>
      </c>
      <c r="AD35" s="178">
        <f t="shared" si="8"/>
        <v>0</v>
      </c>
      <c r="AE35" s="178">
        <f t="shared" si="8"/>
        <v>0</v>
      </c>
      <c r="AF35" s="178">
        <f t="shared" si="8"/>
        <v>0</v>
      </c>
      <c r="AG35" s="178">
        <f t="shared" si="8"/>
        <v>0</v>
      </c>
      <c r="AH35" s="178">
        <f t="shared" si="8"/>
        <v>0</v>
      </c>
      <c r="AI35" s="178">
        <f t="shared" si="8"/>
        <v>0</v>
      </c>
      <c r="AJ35" s="178">
        <f t="shared" si="8"/>
        <v>0</v>
      </c>
      <c r="AK35" s="178">
        <f t="shared" si="8"/>
        <v>0</v>
      </c>
      <c r="AL35" s="178">
        <f t="shared" si="8"/>
        <v>0</v>
      </c>
      <c r="AM35" s="178">
        <f t="shared" si="8"/>
        <v>0</v>
      </c>
      <c r="AN35" s="178">
        <f t="shared" si="8"/>
        <v>0</v>
      </c>
      <c r="AO35" s="178">
        <f t="shared" si="8"/>
        <v>0</v>
      </c>
      <c r="AP35" s="178">
        <f t="shared" si="8"/>
        <v>0</v>
      </c>
      <c r="AQ35" s="178">
        <f t="shared" si="8"/>
        <v>0</v>
      </c>
      <c r="AR35" s="178">
        <f t="shared" si="8"/>
        <v>0</v>
      </c>
      <c r="AS35" s="178">
        <f t="shared" si="8"/>
        <v>0</v>
      </c>
      <c r="AT35" s="178">
        <f t="shared" si="8"/>
        <v>0</v>
      </c>
      <c r="AU35" s="178">
        <f t="shared" si="8"/>
        <v>0</v>
      </c>
      <c r="AV35" s="178">
        <f t="shared" si="8"/>
        <v>0</v>
      </c>
      <c r="AW35" s="178">
        <f t="shared" si="8"/>
        <v>0</v>
      </c>
      <c r="AX35" s="178">
        <f t="shared" si="8"/>
        <v>0</v>
      </c>
      <c r="AY35" s="178">
        <f t="shared" si="8"/>
        <v>0</v>
      </c>
      <c r="AZ35" s="178">
        <f t="shared" si="8"/>
        <v>0</v>
      </c>
      <c r="BA35" s="178">
        <f t="shared" si="8"/>
        <v>0</v>
      </c>
      <c r="BB35" s="178">
        <f t="shared" si="8"/>
        <v>0</v>
      </c>
    </row>
    <row r="36" spans="1:54" ht="15" customHeight="1" x14ac:dyDescent="0.25">
      <c r="A36" s="257" t="s">
        <v>47</v>
      </c>
      <c r="B36" s="258"/>
      <c r="C36" s="173" t="s">
        <v>83</v>
      </c>
      <c r="D36" s="162" t="s">
        <v>29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</row>
    <row r="37" spans="1:54" ht="15" customHeight="1" x14ac:dyDescent="0.25">
      <c r="A37" s="235" t="s">
        <v>48</v>
      </c>
      <c r="B37" s="236"/>
      <c r="C37" s="11" t="s">
        <v>83</v>
      </c>
      <c r="D37" s="115">
        <v>100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5" customHeight="1" x14ac:dyDescent="0.25">
      <c r="A38" s="288" t="s">
        <v>49</v>
      </c>
      <c r="B38" s="267"/>
      <c r="C38" s="8" t="s">
        <v>196</v>
      </c>
      <c r="D38" s="115">
        <v>14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25">
      <c r="A39" s="288" t="s">
        <v>50</v>
      </c>
      <c r="B39" s="267"/>
      <c r="C39" s="9" t="s">
        <v>34</v>
      </c>
      <c r="D39" s="127" t="s">
        <v>232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x14ac:dyDescent="0.25">
      <c r="A40" s="294" t="s">
        <v>51</v>
      </c>
      <c r="B40" s="7" t="s">
        <v>274</v>
      </c>
      <c r="C40" s="12" t="s">
        <v>53</v>
      </c>
      <c r="D40" s="115">
        <v>365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5" customHeight="1" x14ac:dyDescent="0.25">
      <c r="A41" s="239"/>
      <c r="B41" s="7" t="s">
        <v>54</v>
      </c>
      <c r="C41" s="12" t="s">
        <v>290</v>
      </c>
      <c r="D41" s="220">
        <v>0.85</v>
      </c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</row>
    <row r="42" spans="1:54" ht="15" customHeight="1" thickBot="1" x14ac:dyDescent="0.3">
      <c r="A42" s="240"/>
      <c r="B42" s="131" t="s">
        <v>206</v>
      </c>
      <c r="C42" s="179" t="s">
        <v>53</v>
      </c>
      <c r="D42" s="180" t="s">
        <v>29</v>
      </c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</row>
    <row r="43" spans="1:54" s="99" customFormat="1" ht="30" x14ac:dyDescent="0.25">
      <c r="A43" s="291" t="s">
        <v>55</v>
      </c>
      <c r="B43" s="292"/>
      <c r="C43" s="293"/>
      <c r="D43" s="210" t="s">
        <v>231</v>
      </c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</row>
    <row r="44" spans="1:54" x14ac:dyDescent="0.25">
      <c r="A44" s="251" t="s">
        <v>219</v>
      </c>
      <c r="B44" s="252"/>
      <c r="C44" s="253"/>
      <c r="D44" s="117" t="s">
        <v>220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x14ac:dyDescent="0.25">
      <c r="A45" s="204" t="s">
        <v>71</v>
      </c>
      <c r="B45" s="202" t="s">
        <v>72</v>
      </c>
      <c r="C45" s="200" t="s">
        <v>34</v>
      </c>
      <c r="D45" s="127" t="s">
        <v>35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x14ac:dyDescent="0.25">
      <c r="A46" s="205"/>
      <c r="B46" s="203" t="s">
        <v>57</v>
      </c>
      <c r="C46" s="199" t="s">
        <v>214</v>
      </c>
      <c r="D46" s="149">
        <v>10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</row>
    <row r="47" spans="1:54" hidden="1" x14ac:dyDescent="0.25">
      <c r="A47" s="205"/>
      <c r="B47" s="203" t="s">
        <v>289</v>
      </c>
      <c r="C47" s="199" t="s">
        <v>214</v>
      </c>
      <c r="D47" s="149">
        <v>10.5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</row>
    <row r="48" spans="1:54" x14ac:dyDescent="0.25">
      <c r="A48" s="198"/>
      <c r="B48" s="202" t="s">
        <v>58</v>
      </c>
      <c r="C48" s="200" t="s">
        <v>34</v>
      </c>
      <c r="D48" s="127" t="s">
        <v>62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5" customHeight="1" thickBot="1" x14ac:dyDescent="0.3">
      <c r="A49" s="229" t="s">
        <v>262</v>
      </c>
      <c r="B49" s="230"/>
      <c r="C49" s="231"/>
      <c r="D49" s="182">
        <v>2.99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</row>
    <row r="50" spans="1:54" ht="15" hidden="1" customHeight="1" x14ac:dyDescent="0.25">
      <c r="A50" s="285" t="s">
        <v>230</v>
      </c>
      <c r="B50" s="184" t="s">
        <v>61</v>
      </c>
      <c r="C50" s="185" t="s">
        <v>34</v>
      </c>
      <c r="D50" s="186" t="s">
        <v>62</v>
      </c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</row>
    <row r="51" spans="1:54" hidden="1" x14ac:dyDescent="0.25">
      <c r="A51" s="286"/>
      <c r="B51" s="13" t="s">
        <v>63</v>
      </c>
      <c r="C51" s="14" t="s">
        <v>34</v>
      </c>
      <c r="D51" s="12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idden="1" x14ac:dyDescent="0.25">
      <c r="A52" s="286"/>
      <c r="B52" s="13" t="s">
        <v>85</v>
      </c>
      <c r="C52" s="14" t="s">
        <v>34</v>
      </c>
      <c r="D52" s="12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idden="1" x14ac:dyDescent="0.25">
      <c r="A53" s="286"/>
      <c r="B53" s="13" t="s">
        <v>84</v>
      </c>
      <c r="C53" s="14" t="s">
        <v>34</v>
      </c>
      <c r="D53" s="12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idden="1" x14ac:dyDescent="0.25">
      <c r="A54" s="286"/>
      <c r="B54" s="13" t="s">
        <v>89</v>
      </c>
      <c r="C54" s="14" t="s">
        <v>34</v>
      </c>
      <c r="D54" s="12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idden="1" x14ac:dyDescent="0.25">
      <c r="A55" s="286"/>
      <c r="B55" s="13" t="s">
        <v>90</v>
      </c>
      <c r="C55" s="14" t="s">
        <v>34</v>
      </c>
      <c r="D55" s="12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idden="1" x14ac:dyDescent="0.25">
      <c r="A56" s="286"/>
      <c r="B56" s="13" t="s">
        <v>87</v>
      </c>
      <c r="C56" s="14" t="s">
        <v>34</v>
      </c>
      <c r="D56" s="12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idden="1" x14ac:dyDescent="0.25">
      <c r="A57" s="286"/>
      <c r="B57" s="13" t="s">
        <v>88</v>
      </c>
      <c r="C57" s="14" t="s">
        <v>34</v>
      </c>
      <c r="D57" s="12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idden="1" x14ac:dyDescent="0.25">
      <c r="A58" s="286"/>
      <c r="B58" s="13" t="s">
        <v>64</v>
      </c>
      <c r="C58" s="14" t="s">
        <v>34</v>
      </c>
      <c r="D58" s="12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idden="1" x14ac:dyDescent="0.25">
      <c r="A59" s="286"/>
      <c r="B59" s="13" t="s">
        <v>65</v>
      </c>
      <c r="C59" s="14" t="s">
        <v>34</v>
      </c>
      <c r="D59" s="12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idden="1" x14ac:dyDescent="0.25">
      <c r="A60" s="286"/>
      <c r="B60" s="13" t="s">
        <v>86</v>
      </c>
      <c r="C60" s="14" t="s">
        <v>34</v>
      </c>
      <c r="D60" s="12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idden="1" collapsed="1" x14ac:dyDescent="0.25">
      <c r="A61" s="286"/>
      <c r="B61" s="13" t="s">
        <v>66</v>
      </c>
      <c r="C61" s="14" t="s">
        <v>34</v>
      </c>
      <c r="D61" s="127" t="s">
        <v>62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hidden="1" thickBot="1" x14ac:dyDescent="0.3">
      <c r="A62" s="287"/>
      <c r="B62" s="188" t="s">
        <v>67</v>
      </c>
      <c r="C62" s="189" t="s">
        <v>34</v>
      </c>
      <c r="D62" s="118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</row>
    <row r="63" spans="1:54" s="20" customFormat="1" ht="108.75" customHeight="1" thickBot="1" x14ac:dyDescent="0.3">
      <c r="A63" s="262" t="s">
        <v>68</v>
      </c>
      <c r="B63" s="263"/>
      <c r="C63" s="264"/>
      <c r="D63" s="224" t="s">
        <v>81</v>
      </c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  <c r="AV63" s="225"/>
      <c r="AW63" s="225"/>
      <c r="AX63" s="225"/>
      <c r="AY63" s="225"/>
      <c r="AZ63" s="225"/>
      <c r="BA63" s="225"/>
      <c r="BB63" s="225"/>
    </row>
  </sheetData>
  <sheetProtection sheet="1" objects="1" scenarios="1"/>
  <mergeCells count="42">
    <mergeCell ref="A43:C43"/>
    <mergeCell ref="A39:B39"/>
    <mergeCell ref="A40:A42"/>
    <mergeCell ref="B3:C3"/>
    <mergeCell ref="B4:C4"/>
    <mergeCell ref="B5:C5"/>
    <mergeCell ref="A3:A5"/>
    <mergeCell ref="B14:C14"/>
    <mergeCell ref="B10:C10"/>
    <mergeCell ref="A8:A11"/>
    <mergeCell ref="A63:C63"/>
    <mergeCell ref="A1:C1"/>
    <mergeCell ref="A6:C6"/>
    <mergeCell ref="A2:C2"/>
    <mergeCell ref="A7:C7"/>
    <mergeCell ref="B8:C8"/>
    <mergeCell ref="B9:C9"/>
    <mergeCell ref="B11:C11"/>
    <mergeCell ref="B12:C12"/>
    <mergeCell ref="B13:C13"/>
    <mergeCell ref="B15:C15"/>
    <mergeCell ref="A16:C16"/>
    <mergeCell ref="A50:A62"/>
    <mergeCell ref="A38:B38"/>
    <mergeCell ref="B18:C18"/>
    <mergeCell ref="B19:C19"/>
    <mergeCell ref="A49:C49"/>
    <mergeCell ref="A12:A15"/>
    <mergeCell ref="A37:B37"/>
    <mergeCell ref="A20:B20"/>
    <mergeCell ref="A29:A32"/>
    <mergeCell ref="C30:C32"/>
    <mergeCell ref="A21:A24"/>
    <mergeCell ref="C22:C24"/>
    <mergeCell ref="C26:C28"/>
    <mergeCell ref="A33:A35"/>
    <mergeCell ref="B35:C35"/>
    <mergeCell ref="A44:C44"/>
    <mergeCell ref="A25:A28"/>
    <mergeCell ref="A36:B36"/>
    <mergeCell ref="A17:A19"/>
    <mergeCell ref="B17:C17"/>
  </mergeCells>
  <phoneticPr fontId="11" type="noConversion"/>
  <dataValidations count="5">
    <dataValidation type="list" allowBlank="1" showInputMessage="1" showErrorMessage="1" sqref="D20:BB20" xr:uid="{4F3FA56A-AE10-47F0-99B7-917AA22A4FE6}">
      <formula1>"EACH, CASE, CARTON, PALLET"</formula1>
    </dataValidation>
    <dataValidation type="list" allowBlank="1" showInputMessage="1" showErrorMessage="1" sqref="D39:BB39" xr:uid="{07762825-5FE9-40D2-A152-8D320BC73406}">
      <formula1>"Dry, Chill, Frozen, Chillable"</formula1>
    </dataValidation>
    <dataValidation type="list" allowBlank="1" showInputMessage="1" showErrorMessage="1" sqref="D45:BB45" xr:uid="{8378F193-A0D2-4693-BCC5-40B782DF9096}">
      <formula1>"CASE, EACH, WEIGHT (/kg)"</formula1>
    </dataValidation>
    <dataValidation type="list" allowBlank="1" showInputMessage="1" showErrorMessage="1" sqref="D48:BB48 D50:BB62" xr:uid="{A163E3BE-F8E7-4157-A727-3F993F0A4454}">
      <formula1>"YES, NO"</formula1>
    </dataValidation>
    <dataValidation operator="lessThan" showInputMessage="1" showErrorMessage="1" error="Limit to 40 Characters" prompt="Enter Description" sqref="A63:XFD63" xr:uid="{12247BA2-9225-4C74-92CC-103ED57F9401}"/>
  </dataValidations>
  <pageMargins left="0.7" right="0.7" top="0.75" bottom="0.75" header="0.3" footer="0.3"/>
  <pageSetup scale="70" orientation="portrait" r:id="rId1"/>
  <colBreaks count="1" manualBreakCount="1">
    <brk id="6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44EE-3655-4B12-A4A1-9F0511C52EE4}">
  <sheetPr codeName="Sheet3"/>
  <dimension ref="A1:P1048545"/>
  <sheetViews>
    <sheetView topLeftCell="B1" workbookViewId="0">
      <selection activeCell="B1" sqref="B1:B3"/>
    </sheetView>
  </sheetViews>
  <sheetFormatPr defaultRowHeight="15.75" x14ac:dyDescent="0.25"/>
  <cols>
    <col min="1" max="1" width="3.140625" hidden="1" customWidth="1"/>
    <col min="2" max="2" width="9" style="36" customWidth="1"/>
    <col min="3" max="3" width="49.140625" customWidth="1"/>
    <col min="4" max="4" width="9.85546875" customWidth="1"/>
    <col min="5" max="5" width="15.28515625" style="16" customWidth="1"/>
    <col min="6" max="6" width="12.85546875" bestFit="1" customWidth="1"/>
    <col min="7" max="16" width="8.5703125" customWidth="1"/>
  </cols>
  <sheetData>
    <row r="1" spans="1:16" s="69" customFormat="1" ht="15" customHeight="1" x14ac:dyDescent="0.25">
      <c r="A1" s="69" t="s">
        <v>114</v>
      </c>
      <c r="B1" s="303"/>
      <c r="C1" s="241" t="s">
        <v>204</v>
      </c>
      <c r="D1" s="306" t="s">
        <v>109</v>
      </c>
      <c r="E1" s="306" t="s">
        <v>26</v>
      </c>
      <c r="F1" s="306" t="s">
        <v>197</v>
      </c>
      <c r="G1" s="306" t="s">
        <v>263</v>
      </c>
      <c r="H1" s="309" t="s">
        <v>92</v>
      </c>
      <c r="I1" s="310"/>
      <c r="J1" s="310"/>
      <c r="K1" s="310"/>
      <c r="L1" s="310"/>
      <c r="M1" s="310"/>
      <c r="N1" s="310"/>
      <c r="O1" s="311"/>
      <c r="P1" s="70"/>
    </row>
    <row r="2" spans="1:16" s="69" customFormat="1" ht="15" customHeight="1" x14ac:dyDescent="0.25">
      <c r="A2" s="69" t="s">
        <v>115</v>
      </c>
      <c r="B2" s="304"/>
      <c r="C2" s="242"/>
      <c r="D2" s="307"/>
      <c r="E2" s="307"/>
      <c r="F2" s="307"/>
      <c r="G2" s="307"/>
      <c r="H2" s="306" t="s">
        <v>94</v>
      </c>
      <c r="I2" s="306" t="s">
        <v>95</v>
      </c>
      <c r="J2" s="306" t="s">
        <v>93</v>
      </c>
      <c r="K2" s="306" t="s">
        <v>96</v>
      </c>
      <c r="L2" s="306" t="s">
        <v>100</v>
      </c>
      <c r="M2" s="306" t="s">
        <v>98</v>
      </c>
      <c r="N2" s="306" t="s">
        <v>97</v>
      </c>
      <c r="O2" s="306" t="s">
        <v>99</v>
      </c>
      <c r="P2" s="306" t="s">
        <v>211</v>
      </c>
    </row>
    <row r="3" spans="1:16" s="69" customFormat="1" ht="15.75" customHeight="1" thickBot="1" x14ac:dyDescent="0.3">
      <c r="A3" s="69" t="s">
        <v>116</v>
      </c>
      <c r="B3" s="305"/>
      <c r="C3" s="243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</row>
    <row r="4" spans="1:16" x14ac:dyDescent="0.25">
      <c r="A4" t="s">
        <v>113</v>
      </c>
      <c r="B4" s="54" t="s">
        <v>108</v>
      </c>
      <c r="C4" s="65" t="str">
        <f ca="1">TRIM(INDIRECT("'SKU Information'!"&amp;$A4&amp;"$3")&amp;" "&amp;INDIRECT("'SKU Information'!"&amp;$A4&amp;"$4")&amp;" "&amp;INDIRECT("'SKU Information'!"&amp;$A4&amp;"$5"))</f>
        <v>La Croix Sparkling Water Mango</v>
      </c>
      <c r="D4" s="38" t="str">
        <f ca="1">INDIRECT("'SKU Information'!"&amp;$A4&amp;"$6")</f>
        <v>355 mL</v>
      </c>
      <c r="E4" s="90" t="str">
        <f ca="1">INDIRECT("'SKU Information'!"&amp;$A4&amp;"$10")</f>
        <v>0001299310303</v>
      </c>
      <c r="F4" s="38" t="str">
        <f ca="1">INDIRECT("'SKU Information'!"&amp;$A4&amp;"$7")</f>
        <v>56098</v>
      </c>
      <c r="G4" s="109">
        <f ca="1">INDIRECT("'SKU Information'!"&amp;$A4&amp;"$49")</f>
        <v>2.99</v>
      </c>
      <c r="H4" s="91">
        <v>0.89</v>
      </c>
      <c r="I4" s="91">
        <v>0.89</v>
      </c>
      <c r="J4" s="91">
        <v>0.89</v>
      </c>
      <c r="K4" s="91">
        <v>0.89</v>
      </c>
      <c r="L4" s="91">
        <v>0.89</v>
      </c>
      <c r="M4" s="91">
        <v>0.89</v>
      </c>
      <c r="N4" s="91">
        <v>0.89</v>
      </c>
      <c r="O4" s="91">
        <v>0.89</v>
      </c>
      <c r="P4" s="91">
        <v>0.89</v>
      </c>
    </row>
    <row r="5" spans="1:16" x14ac:dyDescent="0.25">
      <c r="A5" s="20" t="s">
        <v>117</v>
      </c>
      <c r="B5" s="55" t="s">
        <v>1</v>
      </c>
      <c r="C5" s="66" t="str">
        <f ca="1">TRIM(INDIRECT("'SKU Information'!"&amp;$A5&amp;"$3")&amp;" "&amp;INDIRECT("'SKU Information'!"&amp;$A5&amp;"$4")&amp;" "&amp;INDIRECT("'SKU Information'!"&amp;$A5&amp;"$5"))</f>
        <v/>
      </c>
      <c r="D5" s="39">
        <f ca="1">INDIRECT("'SKU Information'!"&amp;$A5&amp;"$6")</f>
        <v>0</v>
      </c>
      <c r="E5" s="82" t="str">
        <f ca="1">INDIRECT("'SKU Information'!"&amp;$A5&amp;"$10")</f>
        <v>0000000000000</v>
      </c>
      <c r="F5" s="39">
        <f ca="1">INDIRECT("'SKU Information'!"&amp;$A5&amp;"$7")</f>
        <v>0</v>
      </c>
      <c r="G5" s="110">
        <f ca="1">INDIRECT("'SKU Information'!"&amp;$A5&amp;"$49")</f>
        <v>0</v>
      </c>
      <c r="H5" s="56"/>
      <c r="I5" s="56"/>
      <c r="J5" s="56"/>
      <c r="K5" s="56"/>
      <c r="L5" s="56"/>
      <c r="M5" s="56"/>
      <c r="N5" s="56"/>
      <c r="O5" s="56"/>
      <c r="P5" s="56"/>
    </row>
    <row r="6" spans="1:16" x14ac:dyDescent="0.25">
      <c r="A6" s="20" t="s">
        <v>118</v>
      </c>
      <c r="B6" s="55" t="s">
        <v>2</v>
      </c>
      <c r="C6" s="66" t="str">
        <f t="shared" ref="C6:C54" ca="1" si="0">TRIM(INDIRECT("'SKU Information'!"&amp;$A6&amp;"$3")&amp;" "&amp;INDIRECT("'SKU Information'!"&amp;$A6&amp;"$4")&amp;" "&amp;INDIRECT("'SKU Information'!"&amp;$A6&amp;"$5"))</f>
        <v/>
      </c>
      <c r="D6" s="39">
        <f t="shared" ref="D6:D54" ca="1" si="1">INDIRECT("'SKU Information'!"&amp;$A6&amp;"$6")</f>
        <v>0</v>
      </c>
      <c r="E6" s="82" t="str">
        <f t="shared" ref="E6:E54" ca="1" si="2">INDIRECT("'SKU Information'!"&amp;$A6&amp;"$10")</f>
        <v>0000000000000</v>
      </c>
      <c r="F6" s="39">
        <f t="shared" ref="F6:F54" ca="1" si="3">INDIRECT("'SKU Information'!"&amp;$A6&amp;"$7")</f>
        <v>0</v>
      </c>
      <c r="G6" s="110">
        <f t="shared" ref="G6:G54" ca="1" si="4">INDIRECT("'SKU Information'!"&amp;$A6&amp;"$49")</f>
        <v>0</v>
      </c>
      <c r="H6" s="56"/>
      <c r="I6" s="56"/>
      <c r="J6" s="56"/>
      <c r="K6" s="56"/>
      <c r="L6" s="56"/>
      <c r="M6" s="56"/>
      <c r="N6" s="56"/>
      <c r="O6" s="56"/>
      <c r="P6" s="56"/>
    </row>
    <row r="7" spans="1:16" x14ac:dyDescent="0.25">
      <c r="A7" s="20" t="s">
        <v>119</v>
      </c>
      <c r="B7" s="55" t="s">
        <v>3</v>
      </c>
      <c r="C7" s="66" t="str">
        <f t="shared" ca="1" si="0"/>
        <v/>
      </c>
      <c r="D7" s="39">
        <f t="shared" ca="1" si="1"/>
        <v>0</v>
      </c>
      <c r="E7" s="82" t="str">
        <f t="shared" ca="1" si="2"/>
        <v>0000000000000</v>
      </c>
      <c r="F7" s="39">
        <f t="shared" ca="1" si="3"/>
        <v>0</v>
      </c>
      <c r="G7" s="110">
        <f t="shared" ca="1" si="4"/>
        <v>0</v>
      </c>
      <c r="H7" s="56"/>
      <c r="I7" s="56"/>
      <c r="J7" s="56"/>
      <c r="K7" s="56"/>
      <c r="L7" s="56"/>
      <c r="M7" s="56"/>
      <c r="N7" s="56"/>
      <c r="O7" s="56"/>
      <c r="P7" s="56"/>
    </row>
    <row r="8" spans="1:16" x14ac:dyDescent="0.25">
      <c r="A8" s="20" t="s">
        <v>120</v>
      </c>
      <c r="B8" s="55" t="s">
        <v>4</v>
      </c>
      <c r="C8" s="66" t="str">
        <f t="shared" ca="1" si="0"/>
        <v/>
      </c>
      <c r="D8" s="39">
        <f t="shared" ca="1" si="1"/>
        <v>0</v>
      </c>
      <c r="E8" s="82" t="str">
        <f t="shared" ca="1" si="2"/>
        <v>0000000000000</v>
      </c>
      <c r="F8" s="39">
        <f t="shared" ca="1" si="3"/>
        <v>0</v>
      </c>
      <c r="G8" s="110">
        <f t="shared" ca="1" si="4"/>
        <v>0</v>
      </c>
      <c r="H8" s="56"/>
      <c r="I8" s="56"/>
      <c r="J8" s="56"/>
      <c r="K8" s="56"/>
      <c r="L8" s="56"/>
      <c r="M8" s="56"/>
      <c r="N8" s="56"/>
      <c r="O8" s="56"/>
      <c r="P8" s="56"/>
    </row>
    <row r="9" spans="1:16" ht="15.75" customHeight="1" x14ac:dyDescent="0.25">
      <c r="A9" s="20" t="s">
        <v>165</v>
      </c>
      <c r="B9" s="55" t="s">
        <v>5</v>
      </c>
      <c r="C9" s="66" t="str">
        <f t="shared" ca="1" si="0"/>
        <v/>
      </c>
      <c r="D9" s="39">
        <f t="shared" ca="1" si="1"/>
        <v>0</v>
      </c>
      <c r="E9" s="82" t="str">
        <f t="shared" ca="1" si="2"/>
        <v>0000000000000</v>
      </c>
      <c r="F9" s="39">
        <f t="shared" ca="1" si="3"/>
        <v>0</v>
      </c>
      <c r="G9" s="110">
        <f t="shared" ca="1" si="4"/>
        <v>0</v>
      </c>
      <c r="H9" s="56"/>
      <c r="I9" s="56"/>
      <c r="J9" s="56"/>
      <c r="K9" s="56"/>
      <c r="L9" s="56"/>
      <c r="M9" s="56"/>
      <c r="N9" s="56"/>
      <c r="O9" s="56"/>
      <c r="P9" s="56"/>
    </row>
    <row r="10" spans="1:16" x14ac:dyDescent="0.25">
      <c r="A10" s="20" t="s">
        <v>164</v>
      </c>
      <c r="B10" s="55" t="s">
        <v>6</v>
      </c>
      <c r="C10" s="66" t="str">
        <f t="shared" ca="1" si="0"/>
        <v/>
      </c>
      <c r="D10" s="39">
        <f t="shared" ca="1" si="1"/>
        <v>0</v>
      </c>
      <c r="E10" s="82" t="str">
        <f t="shared" ca="1" si="2"/>
        <v>0000000000000</v>
      </c>
      <c r="F10" s="39">
        <f t="shared" ca="1" si="3"/>
        <v>0</v>
      </c>
      <c r="G10" s="110">
        <f t="shared" ca="1" si="4"/>
        <v>0</v>
      </c>
      <c r="H10" s="56"/>
      <c r="I10" s="56"/>
      <c r="J10" s="56"/>
      <c r="K10" s="56"/>
      <c r="L10" s="56"/>
      <c r="M10" s="56"/>
      <c r="N10" s="56"/>
      <c r="O10" s="56"/>
      <c r="P10" s="56"/>
    </row>
    <row r="11" spans="1:16" x14ac:dyDescent="0.25">
      <c r="A11" s="20" t="s">
        <v>121</v>
      </c>
      <c r="B11" s="55" t="s">
        <v>7</v>
      </c>
      <c r="C11" s="66" t="str">
        <f t="shared" ca="1" si="0"/>
        <v/>
      </c>
      <c r="D11" s="39">
        <f t="shared" ca="1" si="1"/>
        <v>0</v>
      </c>
      <c r="E11" s="82" t="str">
        <f t="shared" ca="1" si="2"/>
        <v>0000000000000</v>
      </c>
      <c r="F11" s="39">
        <f t="shared" ca="1" si="3"/>
        <v>0</v>
      </c>
      <c r="G11" s="110">
        <f t="shared" ca="1" si="4"/>
        <v>0</v>
      </c>
      <c r="H11" s="56"/>
      <c r="I11" s="56"/>
      <c r="J11" s="56"/>
      <c r="K11" s="56"/>
      <c r="L11" s="56"/>
      <c r="M11" s="56"/>
      <c r="N11" s="56"/>
      <c r="O11" s="56"/>
      <c r="P11" s="56"/>
    </row>
    <row r="12" spans="1:16" x14ac:dyDescent="0.25">
      <c r="A12" s="20" t="s">
        <v>122</v>
      </c>
      <c r="B12" s="55" t="s">
        <v>8</v>
      </c>
      <c r="C12" s="66" t="str">
        <f t="shared" ca="1" si="0"/>
        <v/>
      </c>
      <c r="D12" s="39">
        <f t="shared" ca="1" si="1"/>
        <v>0</v>
      </c>
      <c r="E12" s="82" t="str">
        <f t="shared" ca="1" si="2"/>
        <v>0000000000000</v>
      </c>
      <c r="F12" s="39">
        <f t="shared" ca="1" si="3"/>
        <v>0</v>
      </c>
      <c r="G12" s="110">
        <f t="shared" ca="1" si="4"/>
        <v>0</v>
      </c>
      <c r="H12" s="56"/>
      <c r="I12" s="56"/>
      <c r="J12" s="56"/>
      <c r="K12" s="56"/>
      <c r="L12" s="56"/>
      <c r="M12" s="56"/>
      <c r="N12" s="56"/>
      <c r="O12" s="56"/>
      <c r="P12" s="56"/>
    </row>
    <row r="13" spans="1:16" x14ac:dyDescent="0.25">
      <c r="A13" s="20" t="s">
        <v>123</v>
      </c>
      <c r="B13" s="55" t="s">
        <v>9</v>
      </c>
      <c r="C13" s="66" t="str">
        <f t="shared" ca="1" si="0"/>
        <v/>
      </c>
      <c r="D13" s="39">
        <f t="shared" ca="1" si="1"/>
        <v>0</v>
      </c>
      <c r="E13" s="82" t="str">
        <f t="shared" ca="1" si="2"/>
        <v>0000000000000</v>
      </c>
      <c r="F13" s="39">
        <f t="shared" ca="1" si="3"/>
        <v>0</v>
      </c>
      <c r="G13" s="110">
        <f t="shared" ca="1" si="4"/>
        <v>0</v>
      </c>
      <c r="H13" s="56"/>
      <c r="I13" s="56"/>
      <c r="J13" s="56"/>
      <c r="K13" s="56"/>
      <c r="L13" s="56"/>
      <c r="M13" s="56"/>
      <c r="N13" s="56"/>
      <c r="O13" s="56"/>
      <c r="P13" s="56"/>
    </row>
    <row r="14" spans="1:16" x14ac:dyDescent="0.25">
      <c r="A14" s="20" t="s">
        <v>124</v>
      </c>
      <c r="B14" s="55" t="s">
        <v>10</v>
      </c>
      <c r="C14" s="66" t="str">
        <f t="shared" ca="1" si="0"/>
        <v/>
      </c>
      <c r="D14" s="39">
        <f t="shared" ca="1" si="1"/>
        <v>0</v>
      </c>
      <c r="E14" s="82" t="str">
        <f t="shared" ca="1" si="2"/>
        <v>0000000000000</v>
      </c>
      <c r="F14" s="39">
        <f t="shared" ca="1" si="3"/>
        <v>0</v>
      </c>
      <c r="G14" s="110">
        <f t="shared" ca="1" si="4"/>
        <v>0</v>
      </c>
      <c r="H14" s="56"/>
      <c r="I14" s="56"/>
      <c r="J14" s="56"/>
      <c r="K14" s="56"/>
      <c r="L14" s="56"/>
      <c r="M14" s="56"/>
      <c r="N14" s="56"/>
      <c r="O14" s="56"/>
      <c r="P14" s="56"/>
    </row>
    <row r="15" spans="1:16" x14ac:dyDescent="0.25">
      <c r="A15" s="20" t="s">
        <v>125</v>
      </c>
      <c r="B15" s="55" t="s">
        <v>11</v>
      </c>
      <c r="C15" s="66" t="str">
        <f t="shared" ca="1" si="0"/>
        <v/>
      </c>
      <c r="D15" s="39">
        <f t="shared" ca="1" si="1"/>
        <v>0</v>
      </c>
      <c r="E15" s="82" t="str">
        <f t="shared" ca="1" si="2"/>
        <v>0000000000000</v>
      </c>
      <c r="F15" s="39">
        <f t="shared" ca="1" si="3"/>
        <v>0</v>
      </c>
      <c r="G15" s="110">
        <f t="shared" ca="1" si="4"/>
        <v>0</v>
      </c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20" t="s">
        <v>126</v>
      </c>
      <c r="B16" s="55" t="s">
        <v>12</v>
      </c>
      <c r="C16" s="66" t="str">
        <f t="shared" ca="1" si="0"/>
        <v/>
      </c>
      <c r="D16" s="39">
        <f t="shared" ca="1" si="1"/>
        <v>0</v>
      </c>
      <c r="E16" s="82" t="str">
        <f t="shared" ca="1" si="2"/>
        <v>0000000000000</v>
      </c>
      <c r="F16" s="39">
        <f t="shared" ca="1" si="3"/>
        <v>0</v>
      </c>
      <c r="G16" s="110">
        <f t="shared" ca="1" si="4"/>
        <v>0</v>
      </c>
      <c r="H16" s="56"/>
      <c r="I16" s="56"/>
      <c r="J16" s="56"/>
      <c r="K16" s="56"/>
      <c r="L16" s="56"/>
      <c r="M16" s="56"/>
      <c r="N16" s="56"/>
      <c r="O16" s="56"/>
      <c r="P16" s="56"/>
    </row>
    <row r="17" spans="1:16" x14ac:dyDescent="0.25">
      <c r="A17" s="20" t="s">
        <v>127</v>
      </c>
      <c r="B17" s="55" t="s">
        <v>13</v>
      </c>
      <c r="C17" s="66" t="str">
        <f t="shared" ca="1" si="0"/>
        <v/>
      </c>
      <c r="D17" s="39">
        <f t="shared" ca="1" si="1"/>
        <v>0</v>
      </c>
      <c r="E17" s="82" t="str">
        <f t="shared" ca="1" si="2"/>
        <v>0000000000000</v>
      </c>
      <c r="F17" s="39">
        <f t="shared" ca="1" si="3"/>
        <v>0</v>
      </c>
      <c r="G17" s="110">
        <f t="shared" ca="1" si="4"/>
        <v>0</v>
      </c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25">
      <c r="A18" s="20" t="s">
        <v>128</v>
      </c>
      <c r="B18" s="55" t="s">
        <v>14</v>
      </c>
      <c r="C18" s="66" t="str">
        <f t="shared" ca="1" si="0"/>
        <v/>
      </c>
      <c r="D18" s="39">
        <f t="shared" ca="1" si="1"/>
        <v>0</v>
      </c>
      <c r="E18" s="82" t="str">
        <f t="shared" ca="1" si="2"/>
        <v>0000000000000</v>
      </c>
      <c r="F18" s="39">
        <f t="shared" ca="1" si="3"/>
        <v>0</v>
      </c>
      <c r="G18" s="110">
        <f t="shared" ca="1" si="4"/>
        <v>0</v>
      </c>
      <c r="H18" s="56"/>
      <c r="I18" s="56"/>
      <c r="J18" s="56"/>
      <c r="K18" s="56"/>
      <c r="L18" s="56"/>
      <c r="M18" s="56"/>
      <c r="N18" s="56"/>
      <c r="O18" s="56"/>
      <c r="P18" s="56"/>
    </row>
    <row r="19" spans="1:16" x14ac:dyDescent="0.25">
      <c r="A19" s="20" t="s">
        <v>129</v>
      </c>
      <c r="B19" s="55" t="s">
        <v>15</v>
      </c>
      <c r="C19" s="66" t="str">
        <f t="shared" ca="1" si="0"/>
        <v/>
      </c>
      <c r="D19" s="39">
        <f t="shared" ca="1" si="1"/>
        <v>0</v>
      </c>
      <c r="E19" s="82" t="str">
        <f t="shared" ca="1" si="2"/>
        <v>0000000000000</v>
      </c>
      <c r="F19" s="39">
        <f t="shared" ca="1" si="3"/>
        <v>0</v>
      </c>
      <c r="G19" s="110">
        <f t="shared" ca="1" si="4"/>
        <v>0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x14ac:dyDescent="0.25">
      <c r="A20" s="20" t="s">
        <v>130</v>
      </c>
      <c r="B20" s="55" t="s">
        <v>16</v>
      </c>
      <c r="C20" s="66" t="str">
        <f t="shared" ca="1" si="0"/>
        <v/>
      </c>
      <c r="D20" s="39">
        <f t="shared" ca="1" si="1"/>
        <v>0</v>
      </c>
      <c r="E20" s="82" t="str">
        <f t="shared" ca="1" si="2"/>
        <v>0000000000000</v>
      </c>
      <c r="F20" s="39">
        <f t="shared" ca="1" si="3"/>
        <v>0</v>
      </c>
      <c r="G20" s="110">
        <f t="shared" ca="1" si="4"/>
        <v>0</v>
      </c>
      <c r="H20" s="56"/>
      <c r="I20" s="56"/>
      <c r="J20" s="56"/>
      <c r="K20" s="56"/>
      <c r="L20" s="56"/>
      <c r="M20" s="56"/>
      <c r="N20" s="56"/>
      <c r="O20" s="56"/>
      <c r="P20" s="56"/>
    </row>
    <row r="21" spans="1:16" x14ac:dyDescent="0.25">
      <c r="A21" s="20" t="s">
        <v>131</v>
      </c>
      <c r="B21" s="55" t="s">
        <v>17</v>
      </c>
      <c r="C21" s="66" t="str">
        <f t="shared" ca="1" si="0"/>
        <v/>
      </c>
      <c r="D21" s="39">
        <f t="shared" ca="1" si="1"/>
        <v>0</v>
      </c>
      <c r="E21" s="82" t="str">
        <f t="shared" ca="1" si="2"/>
        <v>0000000000000</v>
      </c>
      <c r="F21" s="39">
        <f t="shared" ca="1" si="3"/>
        <v>0</v>
      </c>
      <c r="G21" s="110">
        <f t="shared" ca="1" si="4"/>
        <v>0</v>
      </c>
      <c r="H21" s="56"/>
      <c r="I21" s="56"/>
      <c r="J21" s="56"/>
      <c r="K21" s="56"/>
      <c r="L21" s="56"/>
      <c r="M21" s="56"/>
      <c r="N21" s="56"/>
      <c r="O21" s="56"/>
      <c r="P21" s="56"/>
    </row>
    <row r="22" spans="1:16" x14ac:dyDescent="0.25">
      <c r="A22" s="20" t="s">
        <v>132</v>
      </c>
      <c r="B22" s="55" t="s">
        <v>18</v>
      </c>
      <c r="C22" s="66" t="str">
        <f t="shared" ca="1" si="0"/>
        <v/>
      </c>
      <c r="D22" s="39">
        <f t="shared" ca="1" si="1"/>
        <v>0</v>
      </c>
      <c r="E22" s="82" t="str">
        <f t="shared" ca="1" si="2"/>
        <v>0000000000000</v>
      </c>
      <c r="F22" s="39">
        <f t="shared" ca="1" si="3"/>
        <v>0</v>
      </c>
      <c r="G22" s="110">
        <f t="shared" ca="1" si="4"/>
        <v>0</v>
      </c>
      <c r="H22" s="56"/>
      <c r="I22" s="56"/>
      <c r="J22" s="56"/>
      <c r="K22" s="56"/>
      <c r="L22" s="56"/>
      <c r="M22" s="56"/>
      <c r="N22" s="56"/>
      <c r="O22" s="56"/>
      <c r="P22" s="56"/>
    </row>
    <row r="23" spans="1:16" x14ac:dyDescent="0.25">
      <c r="A23" s="20" t="s">
        <v>133</v>
      </c>
      <c r="B23" s="55" t="s">
        <v>19</v>
      </c>
      <c r="C23" s="66" t="str">
        <f t="shared" ca="1" si="0"/>
        <v/>
      </c>
      <c r="D23" s="39">
        <f t="shared" ca="1" si="1"/>
        <v>0</v>
      </c>
      <c r="E23" s="82" t="str">
        <f t="shared" ca="1" si="2"/>
        <v>0000000000000</v>
      </c>
      <c r="F23" s="39">
        <f t="shared" ca="1" si="3"/>
        <v>0</v>
      </c>
      <c r="G23" s="110">
        <f t="shared" ca="1" si="4"/>
        <v>0</v>
      </c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25">
      <c r="A24" s="20" t="s">
        <v>134</v>
      </c>
      <c r="B24" s="55" t="s">
        <v>20</v>
      </c>
      <c r="C24" s="66" t="str">
        <f t="shared" ca="1" si="0"/>
        <v/>
      </c>
      <c r="D24" s="39">
        <f t="shared" ca="1" si="1"/>
        <v>0</v>
      </c>
      <c r="E24" s="82" t="str">
        <f t="shared" ca="1" si="2"/>
        <v>0000000000000</v>
      </c>
      <c r="F24" s="39">
        <f t="shared" ca="1" si="3"/>
        <v>0</v>
      </c>
      <c r="G24" s="110">
        <f t="shared" ca="1" si="4"/>
        <v>0</v>
      </c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5">
      <c r="A25" s="20" t="s">
        <v>135</v>
      </c>
      <c r="B25" s="55" t="s">
        <v>112</v>
      </c>
      <c r="C25" s="66" t="str">
        <f t="shared" ca="1" si="0"/>
        <v/>
      </c>
      <c r="D25" s="39">
        <f t="shared" ca="1" si="1"/>
        <v>0</v>
      </c>
      <c r="E25" s="82" t="str">
        <f t="shared" ca="1" si="2"/>
        <v>0000000000000</v>
      </c>
      <c r="F25" s="39">
        <f t="shared" ca="1" si="3"/>
        <v>0</v>
      </c>
      <c r="G25" s="110">
        <f t="shared" ca="1" si="4"/>
        <v>0</v>
      </c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5">
      <c r="A26" t="s">
        <v>136</v>
      </c>
      <c r="B26" s="55" t="s">
        <v>166</v>
      </c>
      <c r="C26" s="66" t="str">
        <f t="shared" ca="1" si="0"/>
        <v/>
      </c>
      <c r="D26" s="39">
        <f t="shared" ca="1" si="1"/>
        <v>0</v>
      </c>
      <c r="E26" s="82" t="str">
        <f t="shared" ca="1" si="2"/>
        <v>0000000000000</v>
      </c>
      <c r="F26" s="39">
        <f t="shared" ca="1" si="3"/>
        <v>0</v>
      </c>
      <c r="G26" s="110">
        <f t="shared" ca="1" si="4"/>
        <v>0</v>
      </c>
      <c r="H26" s="56"/>
      <c r="I26" s="56"/>
      <c r="J26" s="56"/>
      <c r="K26" s="56"/>
      <c r="L26" s="56"/>
      <c r="M26" s="56"/>
      <c r="N26" s="56"/>
      <c r="O26" s="56"/>
      <c r="P26" s="56"/>
    </row>
    <row r="27" spans="1:16" x14ac:dyDescent="0.25">
      <c r="A27" t="s">
        <v>137</v>
      </c>
      <c r="B27" s="55" t="s">
        <v>167</v>
      </c>
      <c r="C27" s="66" t="str">
        <f t="shared" ca="1" si="0"/>
        <v/>
      </c>
      <c r="D27" s="39">
        <f t="shared" ca="1" si="1"/>
        <v>0</v>
      </c>
      <c r="E27" s="82" t="str">
        <f t="shared" ca="1" si="2"/>
        <v>0000000000000</v>
      </c>
      <c r="F27" s="39">
        <f t="shared" ca="1" si="3"/>
        <v>0</v>
      </c>
      <c r="G27" s="110">
        <f t="shared" ca="1" si="4"/>
        <v>0</v>
      </c>
      <c r="H27" s="56"/>
      <c r="I27" s="56"/>
      <c r="J27" s="56"/>
      <c r="K27" s="56"/>
      <c r="L27" s="56"/>
      <c r="M27" s="56"/>
      <c r="N27" s="56"/>
      <c r="O27" s="56"/>
      <c r="P27" s="56"/>
    </row>
    <row r="28" spans="1:16" x14ac:dyDescent="0.25">
      <c r="A28" t="s">
        <v>139</v>
      </c>
      <c r="B28" s="55" t="s">
        <v>168</v>
      </c>
      <c r="C28" s="66" t="str">
        <f t="shared" ca="1" si="0"/>
        <v/>
      </c>
      <c r="D28" s="39">
        <f t="shared" ca="1" si="1"/>
        <v>0</v>
      </c>
      <c r="E28" s="82" t="str">
        <f t="shared" ca="1" si="2"/>
        <v>0000000000000</v>
      </c>
      <c r="F28" s="39">
        <f t="shared" ca="1" si="3"/>
        <v>0</v>
      </c>
      <c r="G28" s="110">
        <f t="shared" ca="1" si="4"/>
        <v>0</v>
      </c>
      <c r="H28" s="56"/>
      <c r="I28" s="56"/>
      <c r="J28" s="56"/>
      <c r="K28" s="56"/>
      <c r="L28" s="56"/>
      <c r="M28" s="56"/>
      <c r="N28" s="56"/>
      <c r="O28" s="56"/>
      <c r="P28" s="56"/>
    </row>
    <row r="29" spans="1:16" x14ac:dyDescent="0.25">
      <c r="A29" t="s">
        <v>140</v>
      </c>
      <c r="B29" s="55" t="s">
        <v>169</v>
      </c>
      <c r="C29" s="66" t="str">
        <f t="shared" ca="1" si="0"/>
        <v/>
      </c>
      <c r="D29" s="39">
        <f t="shared" ca="1" si="1"/>
        <v>0</v>
      </c>
      <c r="E29" s="82" t="str">
        <f t="shared" ca="1" si="2"/>
        <v>0000000000000</v>
      </c>
      <c r="F29" s="39">
        <f t="shared" ca="1" si="3"/>
        <v>0</v>
      </c>
      <c r="G29" s="110">
        <f t="shared" ca="1" si="4"/>
        <v>0</v>
      </c>
      <c r="H29" s="56"/>
      <c r="I29" s="56"/>
      <c r="J29" s="56"/>
      <c r="K29" s="56"/>
      <c r="L29" s="56"/>
      <c r="M29" s="56"/>
      <c r="N29" s="56"/>
      <c r="O29" s="56"/>
      <c r="P29" s="56"/>
    </row>
    <row r="30" spans="1:16" x14ac:dyDescent="0.25">
      <c r="A30" t="s">
        <v>141</v>
      </c>
      <c r="B30" s="55" t="s">
        <v>170</v>
      </c>
      <c r="C30" s="66" t="str">
        <f t="shared" ca="1" si="0"/>
        <v/>
      </c>
      <c r="D30" s="39">
        <f t="shared" ca="1" si="1"/>
        <v>0</v>
      </c>
      <c r="E30" s="82" t="str">
        <f t="shared" ca="1" si="2"/>
        <v>0000000000000</v>
      </c>
      <c r="F30" s="39">
        <f t="shared" ca="1" si="3"/>
        <v>0</v>
      </c>
      <c r="G30" s="110">
        <f t="shared" ca="1" si="4"/>
        <v>0</v>
      </c>
      <c r="H30" s="56"/>
      <c r="I30" s="56"/>
      <c r="J30" s="56"/>
      <c r="K30" s="56"/>
      <c r="L30" s="56"/>
      <c r="M30" s="56"/>
      <c r="N30" s="56"/>
      <c r="O30" s="56"/>
      <c r="P30" s="56"/>
    </row>
    <row r="31" spans="1:16" x14ac:dyDescent="0.25">
      <c r="A31" t="s">
        <v>142</v>
      </c>
      <c r="B31" s="55" t="s">
        <v>171</v>
      </c>
      <c r="C31" s="66" t="str">
        <f t="shared" ca="1" si="0"/>
        <v/>
      </c>
      <c r="D31" s="39">
        <f t="shared" ca="1" si="1"/>
        <v>0</v>
      </c>
      <c r="E31" s="82" t="str">
        <f t="shared" ca="1" si="2"/>
        <v>0000000000000</v>
      </c>
      <c r="F31" s="39">
        <f t="shared" ca="1" si="3"/>
        <v>0</v>
      </c>
      <c r="G31" s="110">
        <f t="shared" ca="1" si="4"/>
        <v>0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x14ac:dyDescent="0.25">
      <c r="A32" t="s">
        <v>143</v>
      </c>
      <c r="B32" s="55" t="s">
        <v>172</v>
      </c>
      <c r="C32" s="66" t="str">
        <f t="shared" ca="1" si="0"/>
        <v/>
      </c>
      <c r="D32" s="39">
        <f t="shared" ca="1" si="1"/>
        <v>0</v>
      </c>
      <c r="E32" s="82" t="str">
        <f t="shared" ca="1" si="2"/>
        <v>0000000000000</v>
      </c>
      <c r="F32" s="39">
        <f t="shared" ca="1" si="3"/>
        <v>0</v>
      </c>
      <c r="G32" s="110">
        <f t="shared" ca="1" si="4"/>
        <v>0</v>
      </c>
      <c r="H32" s="56"/>
      <c r="I32" s="56"/>
      <c r="J32" s="56"/>
      <c r="K32" s="56"/>
      <c r="L32" s="56"/>
      <c r="M32" s="56"/>
      <c r="N32" s="56"/>
      <c r="O32" s="56"/>
      <c r="P32" s="56"/>
    </row>
    <row r="33" spans="1:16" x14ac:dyDescent="0.25">
      <c r="A33" t="s">
        <v>144</v>
      </c>
      <c r="B33" s="55" t="s">
        <v>173</v>
      </c>
      <c r="C33" s="66" t="str">
        <f t="shared" ca="1" si="0"/>
        <v/>
      </c>
      <c r="D33" s="39">
        <f t="shared" ca="1" si="1"/>
        <v>0</v>
      </c>
      <c r="E33" s="82" t="str">
        <f t="shared" ca="1" si="2"/>
        <v>0000000000000</v>
      </c>
      <c r="F33" s="39">
        <f t="shared" ca="1" si="3"/>
        <v>0</v>
      </c>
      <c r="G33" s="110">
        <f t="shared" ca="1" si="4"/>
        <v>0</v>
      </c>
      <c r="H33" s="56"/>
      <c r="I33" s="56"/>
      <c r="J33" s="56"/>
      <c r="K33" s="56"/>
      <c r="L33" s="56"/>
      <c r="M33" s="56"/>
      <c r="N33" s="56"/>
      <c r="O33" s="56"/>
      <c r="P33" s="56"/>
    </row>
    <row r="34" spans="1:16" x14ac:dyDescent="0.25">
      <c r="A34" t="s">
        <v>145</v>
      </c>
      <c r="B34" s="55" t="s">
        <v>174</v>
      </c>
      <c r="C34" s="66" t="str">
        <f t="shared" ca="1" si="0"/>
        <v/>
      </c>
      <c r="D34" s="39">
        <f t="shared" ca="1" si="1"/>
        <v>0</v>
      </c>
      <c r="E34" s="82" t="str">
        <f t="shared" ca="1" si="2"/>
        <v>0000000000000</v>
      </c>
      <c r="F34" s="39">
        <f t="shared" ca="1" si="3"/>
        <v>0</v>
      </c>
      <c r="G34" s="110">
        <f t="shared" ca="1" si="4"/>
        <v>0</v>
      </c>
      <c r="H34" s="56"/>
      <c r="I34" s="56"/>
      <c r="J34" s="56"/>
      <c r="K34" s="56"/>
      <c r="L34" s="56"/>
      <c r="M34" s="56"/>
      <c r="N34" s="56"/>
      <c r="O34" s="56"/>
      <c r="P34" s="56"/>
    </row>
    <row r="35" spans="1:16" x14ac:dyDescent="0.25">
      <c r="A35" t="s">
        <v>146</v>
      </c>
      <c r="B35" s="55" t="s">
        <v>175</v>
      </c>
      <c r="C35" s="66" t="str">
        <f t="shared" ca="1" si="0"/>
        <v/>
      </c>
      <c r="D35" s="39">
        <f t="shared" ca="1" si="1"/>
        <v>0</v>
      </c>
      <c r="E35" s="82" t="str">
        <f t="shared" ca="1" si="2"/>
        <v>0000000000000</v>
      </c>
      <c r="F35" s="39">
        <f t="shared" ca="1" si="3"/>
        <v>0</v>
      </c>
      <c r="G35" s="110">
        <f t="shared" ca="1" si="4"/>
        <v>0</v>
      </c>
      <c r="H35" s="56"/>
      <c r="I35" s="56"/>
      <c r="J35" s="56"/>
      <c r="K35" s="56"/>
      <c r="L35" s="56"/>
      <c r="M35" s="56"/>
      <c r="N35" s="56"/>
      <c r="O35" s="56"/>
      <c r="P35" s="56"/>
    </row>
    <row r="36" spans="1:16" x14ac:dyDescent="0.25">
      <c r="A36" t="s">
        <v>147</v>
      </c>
      <c r="B36" s="55" t="s">
        <v>176</v>
      </c>
      <c r="C36" s="66" t="str">
        <f t="shared" ca="1" si="0"/>
        <v/>
      </c>
      <c r="D36" s="39">
        <f t="shared" ca="1" si="1"/>
        <v>0</v>
      </c>
      <c r="E36" s="82" t="str">
        <f t="shared" ca="1" si="2"/>
        <v>0000000000000</v>
      </c>
      <c r="F36" s="39">
        <f t="shared" ca="1" si="3"/>
        <v>0</v>
      </c>
      <c r="G36" s="110">
        <f t="shared" ca="1" si="4"/>
        <v>0</v>
      </c>
      <c r="H36" s="56"/>
      <c r="I36" s="56"/>
      <c r="J36" s="56"/>
      <c r="K36" s="56"/>
      <c r="L36" s="56"/>
      <c r="M36" s="56"/>
      <c r="N36" s="56"/>
      <c r="O36" s="56"/>
      <c r="P36" s="56"/>
    </row>
    <row r="37" spans="1:16" x14ac:dyDescent="0.25">
      <c r="A37" t="s">
        <v>148</v>
      </c>
      <c r="B37" s="55" t="s">
        <v>177</v>
      </c>
      <c r="C37" s="66" t="str">
        <f t="shared" ca="1" si="0"/>
        <v/>
      </c>
      <c r="D37" s="39">
        <f t="shared" ca="1" si="1"/>
        <v>0</v>
      </c>
      <c r="E37" s="82" t="str">
        <f t="shared" ca="1" si="2"/>
        <v>0000000000000</v>
      </c>
      <c r="F37" s="39">
        <f t="shared" ca="1" si="3"/>
        <v>0</v>
      </c>
      <c r="G37" s="110">
        <f t="shared" ca="1" si="4"/>
        <v>0</v>
      </c>
      <c r="H37" s="56"/>
      <c r="I37" s="56"/>
      <c r="J37" s="56"/>
      <c r="K37" s="56"/>
      <c r="L37" s="56"/>
      <c r="M37" s="56"/>
      <c r="N37" s="56"/>
      <c r="O37" s="56"/>
      <c r="P37" s="56"/>
    </row>
    <row r="38" spans="1:16" x14ac:dyDescent="0.25">
      <c r="A38" t="s">
        <v>149</v>
      </c>
      <c r="B38" s="55" t="s">
        <v>178</v>
      </c>
      <c r="C38" s="66" t="str">
        <f t="shared" ca="1" si="0"/>
        <v/>
      </c>
      <c r="D38" s="39">
        <f t="shared" ca="1" si="1"/>
        <v>0</v>
      </c>
      <c r="E38" s="82" t="str">
        <f t="shared" ca="1" si="2"/>
        <v>0000000000000</v>
      </c>
      <c r="F38" s="39">
        <f t="shared" ca="1" si="3"/>
        <v>0</v>
      </c>
      <c r="G38" s="110">
        <f t="shared" ca="1" si="4"/>
        <v>0</v>
      </c>
      <c r="H38" s="56"/>
      <c r="I38" s="56"/>
      <c r="J38" s="56"/>
      <c r="K38" s="56"/>
      <c r="L38" s="56"/>
      <c r="M38" s="56"/>
      <c r="N38" s="56"/>
      <c r="O38" s="56"/>
      <c r="P38" s="56"/>
    </row>
    <row r="39" spans="1:16" x14ac:dyDescent="0.25">
      <c r="A39" t="s">
        <v>150</v>
      </c>
      <c r="B39" s="55" t="s">
        <v>179</v>
      </c>
      <c r="C39" s="66" t="str">
        <f t="shared" ca="1" si="0"/>
        <v/>
      </c>
      <c r="D39" s="39">
        <f t="shared" ca="1" si="1"/>
        <v>0</v>
      </c>
      <c r="E39" s="82" t="str">
        <f t="shared" ca="1" si="2"/>
        <v>0000000000000</v>
      </c>
      <c r="F39" s="39">
        <f t="shared" ca="1" si="3"/>
        <v>0</v>
      </c>
      <c r="G39" s="110">
        <f t="shared" ca="1" si="4"/>
        <v>0</v>
      </c>
      <c r="H39" s="56"/>
      <c r="I39" s="56"/>
      <c r="J39" s="56"/>
      <c r="K39" s="56"/>
      <c r="L39" s="56"/>
      <c r="M39" s="56"/>
      <c r="N39" s="56"/>
      <c r="O39" s="56"/>
      <c r="P39" s="56"/>
    </row>
    <row r="40" spans="1:16" x14ac:dyDescent="0.25">
      <c r="A40" t="s">
        <v>151</v>
      </c>
      <c r="B40" s="55" t="s">
        <v>180</v>
      </c>
      <c r="C40" s="66" t="str">
        <f t="shared" ca="1" si="0"/>
        <v/>
      </c>
      <c r="D40" s="39">
        <f t="shared" ca="1" si="1"/>
        <v>0</v>
      </c>
      <c r="E40" s="82" t="str">
        <f t="shared" ca="1" si="2"/>
        <v>0000000000000</v>
      </c>
      <c r="F40" s="39">
        <f t="shared" ca="1" si="3"/>
        <v>0</v>
      </c>
      <c r="G40" s="110">
        <f t="shared" ca="1" si="4"/>
        <v>0</v>
      </c>
      <c r="H40" s="56"/>
      <c r="I40" s="56"/>
      <c r="J40" s="56"/>
      <c r="K40" s="56"/>
      <c r="L40" s="56"/>
      <c r="M40" s="56"/>
      <c r="N40" s="56"/>
      <c r="O40" s="56"/>
      <c r="P40" s="56"/>
    </row>
    <row r="41" spans="1:16" x14ac:dyDescent="0.25">
      <c r="A41" t="s">
        <v>152</v>
      </c>
      <c r="B41" s="55" t="s">
        <v>181</v>
      </c>
      <c r="C41" s="66" t="str">
        <f t="shared" ca="1" si="0"/>
        <v/>
      </c>
      <c r="D41" s="39">
        <f t="shared" ca="1" si="1"/>
        <v>0</v>
      </c>
      <c r="E41" s="82" t="str">
        <f t="shared" ca="1" si="2"/>
        <v>0000000000000</v>
      </c>
      <c r="F41" s="39">
        <f t="shared" ca="1" si="3"/>
        <v>0</v>
      </c>
      <c r="G41" s="110">
        <f t="shared" ca="1" si="4"/>
        <v>0</v>
      </c>
      <c r="H41" s="56"/>
      <c r="I41" s="56"/>
      <c r="J41" s="56"/>
      <c r="K41" s="56"/>
      <c r="L41" s="56"/>
      <c r="M41" s="56"/>
      <c r="N41" s="56"/>
      <c r="O41" s="56"/>
      <c r="P41" s="56"/>
    </row>
    <row r="42" spans="1:16" x14ac:dyDescent="0.25">
      <c r="A42" t="s">
        <v>153</v>
      </c>
      <c r="B42" s="55" t="s">
        <v>182</v>
      </c>
      <c r="C42" s="66" t="str">
        <f t="shared" ca="1" si="0"/>
        <v/>
      </c>
      <c r="D42" s="39">
        <f t="shared" ca="1" si="1"/>
        <v>0</v>
      </c>
      <c r="E42" s="82" t="str">
        <f t="shared" ca="1" si="2"/>
        <v>0000000000000</v>
      </c>
      <c r="F42" s="39">
        <f t="shared" ca="1" si="3"/>
        <v>0</v>
      </c>
      <c r="G42" s="110">
        <f t="shared" ca="1" si="4"/>
        <v>0</v>
      </c>
      <c r="H42" s="56"/>
      <c r="I42" s="56"/>
      <c r="J42" s="56"/>
      <c r="K42" s="56"/>
      <c r="L42" s="56"/>
      <c r="M42" s="56"/>
      <c r="N42" s="56"/>
      <c r="O42" s="56"/>
      <c r="P42" s="56"/>
    </row>
    <row r="43" spans="1:16" x14ac:dyDescent="0.25">
      <c r="A43" t="s">
        <v>154</v>
      </c>
      <c r="B43" s="55" t="s">
        <v>183</v>
      </c>
      <c r="C43" s="66" t="str">
        <f t="shared" ca="1" si="0"/>
        <v/>
      </c>
      <c r="D43" s="39">
        <f t="shared" ca="1" si="1"/>
        <v>0</v>
      </c>
      <c r="E43" s="82" t="str">
        <f t="shared" ca="1" si="2"/>
        <v>0000000000000</v>
      </c>
      <c r="F43" s="39">
        <f t="shared" ca="1" si="3"/>
        <v>0</v>
      </c>
      <c r="G43" s="110">
        <f t="shared" ca="1" si="4"/>
        <v>0</v>
      </c>
      <c r="H43" s="56"/>
      <c r="I43" s="56"/>
      <c r="J43" s="56"/>
      <c r="K43" s="56"/>
      <c r="L43" s="56"/>
      <c r="M43" s="56"/>
      <c r="N43" s="56"/>
      <c r="O43" s="56"/>
      <c r="P43" s="56"/>
    </row>
    <row r="44" spans="1:16" x14ac:dyDescent="0.25">
      <c r="A44" t="s">
        <v>155</v>
      </c>
      <c r="B44" s="55" t="s">
        <v>184</v>
      </c>
      <c r="C44" s="66" t="str">
        <f t="shared" ca="1" si="0"/>
        <v/>
      </c>
      <c r="D44" s="39">
        <f t="shared" ca="1" si="1"/>
        <v>0</v>
      </c>
      <c r="E44" s="82" t="str">
        <f t="shared" ca="1" si="2"/>
        <v>0000000000000</v>
      </c>
      <c r="F44" s="39">
        <f t="shared" ca="1" si="3"/>
        <v>0</v>
      </c>
      <c r="G44" s="110">
        <f t="shared" ca="1" si="4"/>
        <v>0</v>
      </c>
      <c r="H44" s="56"/>
      <c r="I44" s="56"/>
      <c r="J44" s="56"/>
      <c r="K44" s="56"/>
      <c r="L44" s="56"/>
      <c r="M44" s="56"/>
      <c r="N44" s="56"/>
      <c r="O44" s="56"/>
      <c r="P44" s="56"/>
    </row>
    <row r="45" spans="1:16" x14ac:dyDescent="0.25">
      <c r="A45" t="s">
        <v>156</v>
      </c>
      <c r="B45" s="55" t="s">
        <v>185</v>
      </c>
      <c r="C45" s="66" t="str">
        <f t="shared" ca="1" si="0"/>
        <v/>
      </c>
      <c r="D45" s="39">
        <f t="shared" ca="1" si="1"/>
        <v>0</v>
      </c>
      <c r="E45" s="82" t="str">
        <f t="shared" ca="1" si="2"/>
        <v>0000000000000</v>
      </c>
      <c r="F45" s="39">
        <f t="shared" ca="1" si="3"/>
        <v>0</v>
      </c>
      <c r="G45" s="110">
        <f t="shared" ca="1" si="4"/>
        <v>0</v>
      </c>
      <c r="H45" s="56"/>
      <c r="I45" s="56"/>
      <c r="J45" s="56"/>
      <c r="K45" s="56"/>
      <c r="L45" s="56"/>
      <c r="M45" s="56"/>
      <c r="N45" s="56"/>
      <c r="O45" s="56"/>
      <c r="P45" s="56"/>
    </row>
    <row r="46" spans="1:16" x14ac:dyDescent="0.25">
      <c r="A46" t="s">
        <v>157</v>
      </c>
      <c r="B46" s="55" t="s">
        <v>186</v>
      </c>
      <c r="C46" s="66" t="str">
        <f t="shared" ca="1" si="0"/>
        <v/>
      </c>
      <c r="D46" s="39">
        <f t="shared" ca="1" si="1"/>
        <v>0</v>
      </c>
      <c r="E46" s="82" t="str">
        <f t="shared" ca="1" si="2"/>
        <v>0000000000000</v>
      </c>
      <c r="F46" s="39">
        <f t="shared" ca="1" si="3"/>
        <v>0</v>
      </c>
      <c r="G46" s="110">
        <f t="shared" ca="1" si="4"/>
        <v>0</v>
      </c>
      <c r="H46" s="56"/>
      <c r="I46" s="56"/>
      <c r="J46" s="56"/>
      <c r="K46" s="56"/>
      <c r="L46" s="56"/>
      <c r="M46" s="56"/>
      <c r="N46" s="56"/>
      <c r="O46" s="56"/>
      <c r="P46" s="56"/>
    </row>
    <row r="47" spans="1:16" x14ac:dyDescent="0.25">
      <c r="A47" t="s">
        <v>158</v>
      </c>
      <c r="B47" s="55" t="s">
        <v>187</v>
      </c>
      <c r="C47" s="66" t="str">
        <f t="shared" ca="1" si="0"/>
        <v/>
      </c>
      <c r="D47" s="39">
        <f t="shared" ca="1" si="1"/>
        <v>0</v>
      </c>
      <c r="E47" s="82" t="str">
        <f t="shared" ca="1" si="2"/>
        <v>0000000000000</v>
      </c>
      <c r="F47" s="39">
        <f t="shared" ca="1" si="3"/>
        <v>0</v>
      </c>
      <c r="G47" s="110">
        <f t="shared" ca="1" si="4"/>
        <v>0</v>
      </c>
      <c r="H47" s="56"/>
      <c r="I47" s="56"/>
      <c r="J47" s="56"/>
      <c r="K47" s="56"/>
      <c r="L47" s="56"/>
      <c r="M47" s="56"/>
      <c r="N47" s="56"/>
      <c r="O47" s="56"/>
      <c r="P47" s="56"/>
    </row>
    <row r="48" spans="1:16" x14ac:dyDescent="0.25">
      <c r="A48" t="s">
        <v>159</v>
      </c>
      <c r="B48" s="55" t="s">
        <v>188</v>
      </c>
      <c r="C48" s="66" t="str">
        <f t="shared" ca="1" si="0"/>
        <v/>
      </c>
      <c r="D48" s="39">
        <f t="shared" ca="1" si="1"/>
        <v>0</v>
      </c>
      <c r="E48" s="82" t="str">
        <f t="shared" ca="1" si="2"/>
        <v>0000000000000</v>
      </c>
      <c r="F48" s="39">
        <f t="shared" ca="1" si="3"/>
        <v>0</v>
      </c>
      <c r="G48" s="110">
        <f t="shared" ca="1" si="4"/>
        <v>0</v>
      </c>
      <c r="H48" s="56"/>
      <c r="I48" s="56"/>
      <c r="J48" s="56"/>
      <c r="K48" s="56"/>
      <c r="L48" s="56"/>
      <c r="M48" s="56"/>
      <c r="N48" s="56"/>
      <c r="O48" s="56"/>
      <c r="P48" s="56"/>
    </row>
    <row r="49" spans="1:16" x14ac:dyDescent="0.25">
      <c r="A49" t="s">
        <v>160</v>
      </c>
      <c r="B49" s="55" t="s">
        <v>189</v>
      </c>
      <c r="C49" s="66" t="str">
        <f t="shared" ca="1" si="0"/>
        <v/>
      </c>
      <c r="D49" s="39">
        <f t="shared" ca="1" si="1"/>
        <v>0</v>
      </c>
      <c r="E49" s="82" t="str">
        <f t="shared" ca="1" si="2"/>
        <v>0000000000000</v>
      </c>
      <c r="F49" s="39">
        <f t="shared" ca="1" si="3"/>
        <v>0</v>
      </c>
      <c r="G49" s="110">
        <f t="shared" ca="1" si="4"/>
        <v>0</v>
      </c>
      <c r="H49" s="56"/>
      <c r="I49" s="56"/>
      <c r="J49" s="56"/>
      <c r="K49" s="56"/>
      <c r="L49" s="56"/>
      <c r="M49" s="56"/>
      <c r="N49" s="56"/>
      <c r="O49" s="56"/>
      <c r="P49" s="56"/>
    </row>
    <row r="50" spans="1:16" x14ac:dyDescent="0.25">
      <c r="A50" t="s">
        <v>161</v>
      </c>
      <c r="B50" s="55" t="s">
        <v>190</v>
      </c>
      <c r="C50" s="66" t="str">
        <f t="shared" ca="1" si="0"/>
        <v/>
      </c>
      <c r="D50" s="39">
        <f t="shared" ca="1" si="1"/>
        <v>0</v>
      </c>
      <c r="E50" s="82" t="str">
        <f t="shared" ca="1" si="2"/>
        <v>0000000000000</v>
      </c>
      <c r="F50" s="39">
        <f t="shared" ca="1" si="3"/>
        <v>0</v>
      </c>
      <c r="G50" s="110">
        <f t="shared" ca="1" si="4"/>
        <v>0</v>
      </c>
      <c r="H50" s="56"/>
      <c r="I50" s="56"/>
      <c r="J50" s="56"/>
      <c r="K50" s="56"/>
      <c r="L50" s="56"/>
      <c r="M50" s="56"/>
      <c r="N50" s="56"/>
      <c r="O50" s="56"/>
      <c r="P50" s="56"/>
    </row>
    <row r="51" spans="1:16" x14ac:dyDescent="0.25">
      <c r="A51" t="s">
        <v>162</v>
      </c>
      <c r="B51" s="55" t="s">
        <v>191</v>
      </c>
      <c r="C51" s="66" t="str">
        <f t="shared" ca="1" si="0"/>
        <v/>
      </c>
      <c r="D51" s="39">
        <f t="shared" ca="1" si="1"/>
        <v>0</v>
      </c>
      <c r="E51" s="82" t="str">
        <f t="shared" ca="1" si="2"/>
        <v>0000000000000</v>
      </c>
      <c r="F51" s="39">
        <f t="shared" ca="1" si="3"/>
        <v>0</v>
      </c>
      <c r="G51" s="110">
        <f t="shared" ca="1" si="4"/>
        <v>0</v>
      </c>
      <c r="H51" s="56"/>
      <c r="I51" s="56"/>
      <c r="J51" s="56"/>
      <c r="K51" s="56"/>
      <c r="L51" s="56"/>
      <c r="M51" s="56"/>
      <c r="N51" s="56"/>
      <c r="O51" s="56"/>
      <c r="P51" s="56"/>
    </row>
    <row r="52" spans="1:16" x14ac:dyDescent="0.25">
      <c r="A52" t="s">
        <v>163</v>
      </c>
      <c r="B52" s="55" t="s">
        <v>192</v>
      </c>
      <c r="C52" s="66" t="str">
        <f t="shared" ca="1" si="0"/>
        <v/>
      </c>
      <c r="D52" s="39">
        <f t="shared" ca="1" si="1"/>
        <v>0</v>
      </c>
      <c r="E52" s="82" t="str">
        <f t="shared" ca="1" si="2"/>
        <v>0000000000000</v>
      </c>
      <c r="F52" s="39">
        <f t="shared" ca="1" si="3"/>
        <v>0</v>
      </c>
      <c r="G52" s="110">
        <f t="shared" ca="1" si="4"/>
        <v>0</v>
      </c>
      <c r="H52" s="56"/>
      <c r="I52" s="56"/>
      <c r="J52" s="56"/>
      <c r="K52" s="56"/>
      <c r="L52" s="56"/>
      <c r="M52" s="56"/>
      <c r="N52" s="56"/>
      <c r="O52" s="56"/>
      <c r="P52" s="56"/>
    </row>
    <row r="53" spans="1:16" x14ac:dyDescent="0.25">
      <c r="A53" t="s">
        <v>195</v>
      </c>
      <c r="B53" s="55" t="s">
        <v>193</v>
      </c>
      <c r="C53" s="66" t="str">
        <f t="shared" ca="1" si="0"/>
        <v/>
      </c>
      <c r="D53" s="39">
        <f t="shared" ca="1" si="1"/>
        <v>0</v>
      </c>
      <c r="E53" s="82" t="str">
        <f t="shared" ca="1" si="2"/>
        <v>0000000000000</v>
      </c>
      <c r="F53" s="39">
        <f t="shared" ca="1" si="3"/>
        <v>0</v>
      </c>
      <c r="G53" s="110">
        <f t="shared" ca="1" si="4"/>
        <v>0</v>
      </c>
      <c r="H53" s="56"/>
      <c r="I53" s="56"/>
      <c r="J53" s="56"/>
      <c r="K53" s="56"/>
      <c r="L53" s="56"/>
      <c r="M53" s="56"/>
      <c r="N53" s="56"/>
      <c r="O53" s="56"/>
      <c r="P53" s="56"/>
    </row>
    <row r="54" spans="1:16" x14ac:dyDescent="0.25">
      <c r="A54" t="s">
        <v>138</v>
      </c>
      <c r="B54" s="55" t="s">
        <v>194</v>
      </c>
      <c r="C54" s="66" t="str">
        <f t="shared" ca="1" si="0"/>
        <v/>
      </c>
      <c r="D54" s="39">
        <f t="shared" ca="1" si="1"/>
        <v>0</v>
      </c>
      <c r="E54" s="82" t="str">
        <f t="shared" ca="1" si="2"/>
        <v>0000000000000</v>
      </c>
      <c r="F54" s="39">
        <f t="shared" ca="1" si="3"/>
        <v>0</v>
      </c>
      <c r="G54" s="110">
        <f t="shared" ca="1" si="4"/>
        <v>0</v>
      </c>
      <c r="H54" s="56"/>
      <c r="I54" s="56"/>
      <c r="J54" s="56"/>
      <c r="K54" s="56"/>
      <c r="L54" s="56"/>
      <c r="M54" s="56"/>
      <c r="N54" s="56"/>
      <c r="O54" s="56"/>
      <c r="P54" s="56"/>
    </row>
    <row r="1048545" ht="15" customHeight="1" x14ac:dyDescent="0.25"/>
  </sheetData>
  <sheetProtection sheet="1" objects="1" scenarios="1"/>
  <mergeCells count="16">
    <mergeCell ref="B1:B3"/>
    <mergeCell ref="C1:C3"/>
    <mergeCell ref="D1:D3"/>
    <mergeCell ref="E1:E3"/>
    <mergeCell ref="P2:P3"/>
    <mergeCell ref="F1:F3"/>
    <mergeCell ref="H1:O1"/>
    <mergeCell ref="H2:H3"/>
    <mergeCell ref="I2:I3"/>
    <mergeCell ref="J2:J3"/>
    <mergeCell ref="K2:K3"/>
    <mergeCell ref="L2:L3"/>
    <mergeCell ref="M2:M3"/>
    <mergeCell ref="N2:N3"/>
    <mergeCell ref="O2:O3"/>
    <mergeCell ref="G1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1CCA-2FB3-4B67-8CF1-B939EAE88361}">
  <sheetPr codeName="Sheet4">
    <outlinePr summaryBelow="0" summaryRight="0"/>
  </sheetPr>
  <dimension ref="A1:BE54"/>
  <sheetViews>
    <sheetView showZeros="0" topLeftCell="B1" zoomScaleNormal="100" workbookViewId="0">
      <pane xSplit="4" ySplit="4" topLeftCell="F5" activePane="bottomRight" state="frozen"/>
      <selection activeCell="L15" sqref="L14:L15"/>
      <selection pane="topRight" activeCell="L15" sqref="L14:L15"/>
      <selection pane="bottomLeft" activeCell="L15" sqref="L14:L15"/>
      <selection pane="bottomRight" activeCell="B1" sqref="B1:B3"/>
    </sheetView>
  </sheetViews>
  <sheetFormatPr defaultRowHeight="15.75" outlineLevelCol="1" x14ac:dyDescent="0.25"/>
  <cols>
    <col min="1" max="1" width="3.140625" hidden="1" customWidth="1"/>
    <col min="2" max="2" width="9" style="36" customWidth="1"/>
    <col min="3" max="3" width="42.85546875" customWidth="1"/>
    <col min="4" max="4" width="9.85546875" style="67" customWidth="1"/>
    <col min="5" max="5" width="20.42578125" style="67" customWidth="1" outlineLevel="1"/>
    <col min="6" max="6" width="14.140625" style="67" customWidth="1" outlineLevel="1"/>
    <col min="7" max="7" width="10.140625" style="67" customWidth="1" outlineLevel="1"/>
    <col min="8" max="8" width="7.5703125" customWidth="1"/>
    <col min="9" max="9" width="11.7109375" customWidth="1"/>
    <col min="10" max="10" width="12" customWidth="1"/>
    <col min="11" max="11" width="11.42578125" customWidth="1"/>
    <col min="12" max="12" width="11.7109375" customWidth="1"/>
    <col min="13" max="13" width="13.5703125" customWidth="1" collapsed="1"/>
    <col min="14" max="17" width="11.7109375" hidden="1" customWidth="1" outlineLevel="1"/>
    <col min="18" max="18" width="13.140625" customWidth="1"/>
    <col min="19" max="19" width="11.140625" style="214" customWidth="1"/>
    <col min="20" max="20" width="9.85546875" customWidth="1"/>
    <col min="21" max="21" width="10.5703125" customWidth="1" collapsed="1"/>
    <col min="22" max="22" width="7.28515625" hidden="1" customWidth="1" outlineLevel="1"/>
    <col min="23" max="23" width="10.7109375" hidden="1" customWidth="1" outlineLevel="1"/>
    <col min="24" max="24" width="9.140625" hidden="1" customWidth="1" outlineLevel="1" collapsed="1"/>
    <col min="25" max="25" width="9.85546875" hidden="1" customWidth="1" outlineLevel="1"/>
    <col min="26" max="26" width="9.140625" hidden="1" customWidth="1" outlineLevel="1"/>
    <col min="27" max="27" width="9.85546875" hidden="1" customWidth="1" outlineLevel="1"/>
    <col min="28" max="28" width="7.28515625" customWidth="1"/>
    <col min="29" max="29" width="18.7109375" customWidth="1"/>
    <col min="30" max="30" width="10.7109375" customWidth="1" collapsed="1"/>
    <col min="31" max="31" width="9.140625" customWidth="1" collapsed="1"/>
    <col min="32" max="32" width="9.85546875" customWidth="1"/>
    <col min="34" max="34" width="10.28515625" customWidth="1"/>
    <col min="35" max="35" width="9.85546875" customWidth="1"/>
    <col min="36" max="36" width="9.85546875" customWidth="1" collapsed="1"/>
    <col min="37" max="45" width="8.5703125" hidden="1" customWidth="1" outlineLevel="1"/>
    <col min="46" max="46" width="11.85546875" customWidth="1"/>
    <col min="47" max="47" width="21.5703125" customWidth="1"/>
    <col min="48" max="48" width="16.140625" customWidth="1"/>
    <col min="49" max="49" width="11.140625" customWidth="1"/>
    <col min="51" max="51" width="11.85546875" customWidth="1"/>
    <col min="52" max="55" width="0" hidden="1" customWidth="1"/>
    <col min="56" max="57" width="68.5703125" customWidth="1"/>
  </cols>
  <sheetData>
    <row r="1" spans="1:57" ht="15" customHeight="1" x14ac:dyDescent="0.25">
      <c r="A1" t="s">
        <v>114</v>
      </c>
      <c r="B1" s="303"/>
      <c r="C1" s="241" t="s">
        <v>204</v>
      </c>
      <c r="D1" s="306" t="s">
        <v>109</v>
      </c>
      <c r="E1" s="306" t="s">
        <v>22</v>
      </c>
      <c r="F1" s="306" t="s">
        <v>26</v>
      </c>
      <c r="G1" s="306" t="s">
        <v>24</v>
      </c>
      <c r="H1" s="306" t="s">
        <v>50</v>
      </c>
      <c r="I1" s="338" t="s">
        <v>69</v>
      </c>
      <c r="J1" s="330" t="s">
        <v>270</v>
      </c>
      <c r="K1" s="330" t="s">
        <v>202</v>
      </c>
      <c r="L1" s="330" t="s">
        <v>70</v>
      </c>
      <c r="M1" s="330" t="s">
        <v>271</v>
      </c>
      <c r="N1" s="314" t="s">
        <v>71</v>
      </c>
      <c r="O1" s="315"/>
      <c r="P1" s="315"/>
      <c r="Q1" s="315"/>
      <c r="R1" s="315"/>
      <c r="S1" s="315"/>
      <c r="T1" s="316"/>
      <c r="U1" s="319" t="s">
        <v>279</v>
      </c>
      <c r="V1" s="333" t="s">
        <v>280</v>
      </c>
      <c r="W1" s="334"/>
      <c r="X1" s="334"/>
      <c r="Y1" s="334"/>
      <c r="Z1" s="334"/>
      <c r="AA1" s="335"/>
      <c r="AB1" s="340" t="s">
        <v>243</v>
      </c>
      <c r="AC1" s="341"/>
      <c r="AD1" s="341"/>
      <c r="AE1" s="341"/>
      <c r="AF1" s="341"/>
      <c r="AG1" s="341"/>
      <c r="AH1" s="339"/>
      <c r="AI1" s="309" t="s">
        <v>92</v>
      </c>
      <c r="AJ1" s="310"/>
      <c r="AK1" s="310"/>
      <c r="AL1" s="310"/>
      <c r="AM1" s="310"/>
      <c r="AN1" s="310"/>
      <c r="AO1" s="310"/>
      <c r="AP1" s="310"/>
      <c r="AQ1" s="310"/>
      <c r="AR1" s="310"/>
      <c r="AS1" s="311"/>
      <c r="AT1" s="330" t="s">
        <v>265</v>
      </c>
      <c r="AU1" s="345" t="s">
        <v>78</v>
      </c>
      <c r="AV1" s="346"/>
      <c r="AW1" s="346"/>
      <c r="AX1" s="347"/>
      <c r="AY1" s="330" t="s">
        <v>222</v>
      </c>
      <c r="AZ1" s="327" t="s">
        <v>106</v>
      </c>
      <c r="BA1" s="328"/>
      <c r="BB1" s="328"/>
      <c r="BC1" s="329"/>
      <c r="BD1" s="322" t="s">
        <v>201</v>
      </c>
      <c r="BE1" s="312" t="s">
        <v>293</v>
      </c>
    </row>
    <row r="2" spans="1:57" ht="22.5" customHeight="1" x14ac:dyDescent="0.25">
      <c r="A2" t="s">
        <v>115</v>
      </c>
      <c r="B2" s="304"/>
      <c r="C2" s="242"/>
      <c r="D2" s="307"/>
      <c r="E2" s="307"/>
      <c r="F2" s="307"/>
      <c r="G2" s="307"/>
      <c r="H2" s="307"/>
      <c r="I2" s="339"/>
      <c r="J2" s="331"/>
      <c r="K2" s="331"/>
      <c r="L2" s="331"/>
      <c r="M2" s="331"/>
      <c r="N2" s="318" t="s">
        <v>267</v>
      </c>
      <c r="O2" s="318" t="s">
        <v>268</v>
      </c>
      <c r="P2" s="318" t="s">
        <v>266</v>
      </c>
      <c r="Q2" s="318" t="s">
        <v>269</v>
      </c>
      <c r="R2" s="318" t="s">
        <v>72</v>
      </c>
      <c r="S2" s="318" t="s">
        <v>110</v>
      </c>
      <c r="T2" s="317" t="s">
        <v>82</v>
      </c>
      <c r="U2" s="319"/>
      <c r="V2" s="321" t="s">
        <v>281</v>
      </c>
      <c r="W2" s="321" t="s">
        <v>244</v>
      </c>
      <c r="X2" s="336" t="s">
        <v>74</v>
      </c>
      <c r="Y2" s="321" t="s">
        <v>75</v>
      </c>
      <c r="Z2" s="336" t="s">
        <v>76</v>
      </c>
      <c r="AA2" s="336" t="s">
        <v>77</v>
      </c>
      <c r="AB2" s="318" t="s">
        <v>32</v>
      </c>
      <c r="AC2" s="351" t="s">
        <v>73</v>
      </c>
      <c r="AD2" s="87" t="s">
        <v>242</v>
      </c>
      <c r="AE2" s="330" t="s">
        <v>74</v>
      </c>
      <c r="AF2" s="349" t="s">
        <v>75</v>
      </c>
      <c r="AG2" s="330" t="s">
        <v>76</v>
      </c>
      <c r="AH2" s="330" t="s">
        <v>77</v>
      </c>
      <c r="AI2" s="306" t="s">
        <v>263</v>
      </c>
      <c r="AJ2" s="306" t="s">
        <v>256</v>
      </c>
      <c r="AK2" s="306" t="s">
        <v>94</v>
      </c>
      <c r="AL2" s="306" t="s">
        <v>95</v>
      </c>
      <c r="AM2" s="306" t="s">
        <v>93</v>
      </c>
      <c r="AN2" s="306" t="s">
        <v>96</v>
      </c>
      <c r="AO2" s="306" t="s">
        <v>100</v>
      </c>
      <c r="AP2" s="306" t="s">
        <v>98</v>
      </c>
      <c r="AQ2" s="306" t="s">
        <v>97</v>
      </c>
      <c r="AR2" s="306" t="s">
        <v>99</v>
      </c>
      <c r="AS2" s="306" t="s">
        <v>211</v>
      </c>
      <c r="AT2" s="332"/>
      <c r="AU2" s="325" t="s">
        <v>79</v>
      </c>
      <c r="AV2" s="325" t="s">
        <v>80</v>
      </c>
      <c r="AW2" s="21" t="s">
        <v>295</v>
      </c>
      <c r="AX2" s="325" t="s">
        <v>101</v>
      </c>
      <c r="AY2" s="332"/>
      <c r="AZ2" s="22" t="s">
        <v>102</v>
      </c>
      <c r="BA2" s="22" t="s">
        <v>103</v>
      </c>
      <c r="BB2" s="22" t="s">
        <v>104</v>
      </c>
      <c r="BC2" s="22" t="s">
        <v>105</v>
      </c>
      <c r="BD2" s="323"/>
      <c r="BE2" s="312"/>
    </row>
    <row r="3" spans="1:57" ht="15.75" customHeight="1" thickBot="1" x14ac:dyDescent="0.3">
      <c r="A3" t="s">
        <v>116</v>
      </c>
      <c r="B3" s="305"/>
      <c r="C3" s="243"/>
      <c r="D3" s="308"/>
      <c r="E3" s="308"/>
      <c r="F3" s="308"/>
      <c r="G3" s="308"/>
      <c r="H3" s="308"/>
      <c r="I3" s="23" t="s">
        <v>34</v>
      </c>
      <c r="J3" s="23" t="s">
        <v>34</v>
      </c>
      <c r="K3" s="23" t="s">
        <v>34</v>
      </c>
      <c r="L3" s="23" t="s">
        <v>34</v>
      </c>
      <c r="M3" s="23" t="s">
        <v>34</v>
      </c>
      <c r="N3" s="318"/>
      <c r="O3" s="318"/>
      <c r="P3" s="318"/>
      <c r="Q3" s="318"/>
      <c r="R3" s="318"/>
      <c r="S3" s="318"/>
      <c r="T3" s="317"/>
      <c r="U3" s="320"/>
      <c r="V3" s="320" t="s">
        <v>241</v>
      </c>
      <c r="W3" s="320"/>
      <c r="X3" s="337"/>
      <c r="Y3" s="320"/>
      <c r="Z3" s="337"/>
      <c r="AA3" s="337"/>
      <c r="AB3" s="318"/>
      <c r="AC3" s="352"/>
      <c r="AD3" s="23" t="s">
        <v>213</v>
      </c>
      <c r="AE3" s="348"/>
      <c r="AF3" s="350"/>
      <c r="AG3" s="348"/>
      <c r="AH3" s="34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23" t="s">
        <v>34</v>
      </c>
      <c r="AU3" s="326"/>
      <c r="AV3" s="326"/>
      <c r="AW3" s="35" t="s">
        <v>34</v>
      </c>
      <c r="AX3" s="326"/>
      <c r="AY3" s="23" t="s">
        <v>34</v>
      </c>
      <c r="AZ3" s="342" t="s">
        <v>107</v>
      </c>
      <c r="BA3" s="343"/>
      <c r="BB3" s="343"/>
      <c r="BC3" s="344"/>
      <c r="BD3" s="324"/>
      <c r="BE3" s="313"/>
    </row>
    <row r="4" spans="1:57" ht="15" customHeight="1" x14ac:dyDescent="0.25">
      <c r="A4" t="s">
        <v>113</v>
      </c>
      <c r="B4" s="54" t="s">
        <v>108</v>
      </c>
      <c r="C4" s="65" t="str">
        <f ca="1">TRIM(INDIRECT("'SKU Information'!"&amp;$A4&amp;"$3")&amp;" "&amp;INDIRECT("'SKU Information'!"&amp;$A4&amp;"$4")&amp;" "&amp;INDIRECT("'SKU Information'!"&amp;$A4&amp;"$5"))</f>
        <v>La Croix Sparkling Water Mango</v>
      </c>
      <c r="D4" s="38" t="str">
        <f ca="1">INDIRECT("'SKU Information'!"&amp;$A4&amp;"$6")</f>
        <v>355 mL</v>
      </c>
      <c r="E4" s="40" t="str">
        <f ca="1">INDIRECT("'SKU Information'!"&amp;$A4&amp;"$2")</f>
        <v>Example Distribution Ltd.</v>
      </c>
      <c r="F4" s="40" t="str">
        <f ca="1">INDIRECT("'SKU Information'!"&amp;$A4&amp;"$10")</f>
        <v>0001299310303</v>
      </c>
      <c r="G4" s="40" t="str">
        <f ca="1">INDIRECT("'SKU Information'!"&amp;$A4&amp;"$7")</f>
        <v>56098</v>
      </c>
      <c r="H4" s="38" t="str">
        <f ca="1">INDIRECT("'SKU Information'!"&amp;$A4&amp;"$39")</f>
        <v>Dry</v>
      </c>
      <c r="I4" s="24" t="s">
        <v>237</v>
      </c>
      <c r="J4" s="24" t="s">
        <v>111</v>
      </c>
      <c r="K4" s="24" t="s">
        <v>238</v>
      </c>
      <c r="L4" s="25" t="s">
        <v>26</v>
      </c>
      <c r="M4" s="25" t="s">
        <v>296</v>
      </c>
      <c r="N4" s="206">
        <f ca="1">INDIRECT("'SKU Information'!"&amp;$A4&amp;"$46")</f>
        <v>10</v>
      </c>
      <c r="O4" s="206">
        <f ca="1">INDIRECT("'SKU Information'!"&amp;$A4&amp;"$47")</f>
        <v>10.5</v>
      </c>
      <c r="P4" s="42">
        <f ca="1">IFERROR(O4-N4,0)</f>
        <v>0.5</v>
      </c>
      <c r="Q4" s="208">
        <f ca="1">IFERROR((O4-N4)/O4,0)</f>
        <v>4.7619047619047616E-2</v>
      </c>
      <c r="R4" s="38" t="str">
        <f ca="1">INDIRECT("'SKU Information'!"&amp;$A4&amp;"$45")</f>
        <v>CASE</v>
      </c>
      <c r="S4" s="212">
        <f ca="1">IF(OR(J4="Warehouse",J4="Specialty"),IF(AND(M4="Delivered",O4&lt;&gt;0),O4,N4),O4)</f>
        <v>10.5</v>
      </c>
      <c r="T4" s="43">
        <f ca="1">_xlfn.IFS(AND(OR(J4="Warehouse",J4="Specialty"),$H4="Frozen",$R4="EACH")=TRUE,(($S4*$AB4)+Data!$C$2)/$AB4,AND(OR(J4="Warehouse",J4="Specialty"),$H4="Frozen")=TRUE,$S4+Data!$C$2,OR(J4="Warehouse",J4="Specialty")=TRUE,$S4*Data!$C$3,AND(J4&lt;&gt;"Warehouse",J4&lt;&gt;"Specialty"),$S4)</f>
        <v>11.445</v>
      </c>
      <c r="U4" s="45" t="str">
        <f ca="1">IF(INDIRECT("'SKU Information'!"&amp;$A4&amp;"$12")&lt;&gt;0,"Yes","-")</f>
        <v>Yes</v>
      </c>
      <c r="V4" s="44" t="str">
        <f ca="1">INDIRECT("'SKU Information'!"&amp;$A4&amp;"$19")</f>
        <v>3</v>
      </c>
      <c r="W4" s="50">
        <f t="shared" ref="W4:W35" ca="1" si="0">IFERROR(_xlfn.IFS($R4="CASE",(T4/V4),$R4="EACH",((T4*AB4)/V4)),"")</f>
        <v>3.8149999999999999</v>
      </c>
      <c r="X4" s="26">
        <v>0.35</v>
      </c>
      <c r="Y4" s="50">
        <f ca="1">IFERROR(_xlfn.IFS($R4="CASE",(($T4/$V4))/(1-$X4),$R4="EACH",($T4*#REF!)/(1-$X4),$R4="WEIGHT (/kg)",$T4/(1-$X4)),"")</f>
        <v>5.8692307692307688</v>
      </c>
      <c r="Z4" s="61">
        <v>6.99</v>
      </c>
      <c r="AA4" s="52">
        <f t="shared" ref="AA4:AA35" ca="1" si="1">IFERROR(_xlfn.IFS($R4="WEIGHT (/kg)",($Z4-$T4)/$Z4,$R4="CASE",($Z4-($T4/$V4))/$Z4,$R4="EACH",($Z4-$T4)/$Z4),"")</f>
        <v>0.45422031473533619</v>
      </c>
      <c r="AB4" s="44" t="str">
        <f ca="1">INDIRECT("'SKU Information'!"&amp;$A4&amp;"$17")</f>
        <v>24</v>
      </c>
      <c r="AC4" s="45" t="str">
        <f t="shared" ref="AC4:AC35" ca="1" si="2">IFERROR(_xlfn.IFS($R4="CASE","$"&amp;ROUND($T4/$AB4,4)&amp;" /Unit",$R4="EACH","$"&amp;ROUND($T4*$AB4,4)&amp;" /Case",$R4="WEIGHT (/kg)","$"&amp;ROUND($T4/10,4)&amp;" /100 g"),"")</f>
        <v>$0.4769 /Unit</v>
      </c>
      <c r="AD4" s="71">
        <v>1</v>
      </c>
      <c r="AE4" s="26">
        <v>0.35</v>
      </c>
      <c r="AF4" s="50">
        <f t="shared" ref="AF4:AF35" ca="1" si="3">IFERROR(_xlfn.IFS($R4="CASE",(($T4/$AB4)*AD4)/(1-$AE4),$R4="EACH",($T4*AD4)/(1-$AE4),$R4="WEIGHT (/kg)",$T4/(1-$AE4)),"")</f>
        <v>0.7336538461538461</v>
      </c>
      <c r="AG4" s="61">
        <v>0.89</v>
      </c>
      <c r="AH4" s="52">
        <f t="shared" ref="AH4:AH35" ca="1" si="4">IFERROR(_xlfn.IFS($R4="WEIGHT (/kg)",($AG4-$T4)/$AG4,$R4="CASE",($AG4-(AD4*($T4/$AB4)))/$AG4,$R4="EACH",($AG4-($T4*AD4))/$AG4),"")</f>
        <v>0.464185393258427</v>
      </c>
      <c r="AI4" s="37">
        <f ca="1">'Retail Audit'!G4</f>
        <v>2.99</v>
      </c>
      <c r="AJ4" s="37">
        <f>IFERROR(SUM(AK4:AS4)/COUNTIF(AK4:AS4,"&lt;&gt;0"),"")</f>
        <v>0.89</v>
      </c>
      <c r="AK4" s="37">
        <f>'Retail Audit'!H4</f>
        <v>0.89</v>
      </c>
      <c r="AL4" s="37">
        <f>'Retail Audit'!I4</f>
        <v>0.89</v>
      </c>
      <c r="AM4" s="37">
        <f>'Retail Audit'!J4</f>
        <v>0.89</v>
      </c>
      <c r="AN4" s="37">
        <f>'Retail Audit'!K4</f>
        <v>0.89</v>
      </c>
      <c r="AO4" s="37">
        <f>'Retail Audit'!L4</f>
        <v>0.89</v>
      </c>
      <c r="AP4" s="37">
        <f>'Retail Audit'!M4</f>
        <v>0.89</v>
      </c>
      <c r="AQ4" s="37">
        <f>'Retail Audit'!N4</f>
        <v>0.89</v>
      </c>
      <c r="AR4" s="37">
        <f>'Retail Audit'!O4</f>
        <v>0.89</v>
      </c>
      <c r="AS4" s="37">
        <f>'Retail Audit'!P4</f>
        <v>0.89</v>
      </c>
      <c r="AT4" s="24" t="s">
        <v>62</v>
      </c>
      <c r="AU4" s="18" t="s">
        <v>239</v>
      </c>
      <c r="AV4" s="18" t="s">
        <v>240</v>
      </c>
      <c r="AW4" s="33" t="s">
        <v>294</v>
      </c>
      <c r="AX4" s="18">
        <v>45</v>
      </c>
      <c r="AY4" s="24" t="s">
        <v>59</v>
      </c>
      <c r="AZ4" s="19">
        <v>0.25</v>
      </c>
      <c r="BA4" s="19">
        <v>0.25</v>
      </c>
      <c r="BB4" s="19">
        <v>0.75</v>
      </c>
      <c r="BC4" s="19">
        <v>0.25</v>
      </c>
      <c r="BD4" s="27" t="s">
        <v>272</v>
      </c>
      <c r="BE4" s="65" t="str">
        <f ca="1">INDIRECT("'SKU Information'!"&amp;$A4&amp;"$63")</f>
        <v>notes notes notes</v>
      </c>
    </row>
    <row r="5" spans="1:57" s="20" customFormat="1" x14ac:dyDescent="0.25">
      <c r="A5" s="20" t="s">
        <v>117</v>
      </c>
      <c r="B5" s="55" t="s">
        <v>1</v>
      </c>
      <c r="C5" s="66" t="str">
        <f ca="1">TRIM(INDIRECT("'SKU Information'!"&amp;$A5&amp;"$3")&amp;" "&amp;INDIRECT("'SKU Information'!"&amp;$A5&amp;"$4")&amp;" "&amp;INDIRECT("'SKU Information'!"&amp;$A5&amp;"$5"))</f>
        <v/>
      </c>
      <c r="D5" s="39">
        <f ca="1">INDIRECT("'SKU Information'!"&amp;$A5&amp;"$6")</f>
        <v>0</v>
      </c>
      <c r="E5" s="41">
        <f t="shared" ref="E5:E54" ca="1" si="5">INDIRECT("'SKU Information'!"&amp;$A5&amp;"$2")</f>
        <v>0</v>
      </c>
      <c r="F5" s="41" t="str">
        <f ca="1">INDIRECT("'SKU Information'!"&amp;$A5&amp;"$10")</f>
        <v>0000000000000</v>
      </c>
      <c r="G5" s="41">
        <f ca="1">INDIRECT("'SKU Information'!"&amp;$A5&amp;"$7")</f>
        <v>0</v>
      </c>
      <c r="H5" s="39">
        <f t="shared" ref="H5:H54" ca="1" si="6">INDIRECT("'SKU Information'!"&amp;$A5&amp;"$39")</f>
        <v>0</v>
      </c>
      <c r="I5" s="28"/>
      <c r="J5" s="28"/>
      <c r="K5" s="28"/>
      <c r="L5" s="29"/>
      <c r="M5" s="29"/>
      <c r="N5" s="207">
        <f ca="1">INDIRECT("'SKU Information'!"&amp;$A5&amp;"$46")</f>
        <v>0</v>
      </c>
      <c r="O5" s="207">
        <f ca="1">INDIRECT("'SKU Information'!"&amp;$A5&amp;"$47")</f>
        <v>0</v>
      </c>
      <c r="P5" s="46">
        <f ca="1">IFERROR(O5-N5,0)</f>
        <v>0</v>
      </c>
      <c r="Q5" s="209">
        <f ca="1">IFERROR((O5-N5)/O5,0)</f>
        <v>0</v>
      </c>
      <c r="R5" s="39">
        <f ca="1">INDIRECT("'SKU Information'!"&amp;$A5&amp;"$45")</f>
        <v>0</v>
      </c>
      <c r="S5" s="213">
        <f ca="1">IF(OR(J5="Warehouse",J5="Specialty"),IF(AND(M5="Delivered",O5&lt;&gt;0),O5,N5),O5)</f>
        <v>0</v>
      </c>
      <c r="T5" s="47">
        <f ca="1">_xlfn.IFS(AND(OR(J5="Warehouse",J5="Specialty"),$H5="Frozen",$R5="EACH")=TRUE,(($S5*$AB5)+Data!$C$2)/$AB5,AND(OR(J5="Warehouse",J5="Specialty"),$H5="Frozen")=TRUE,$S5+Data!$C$2,OR(J5="Warehouse",J5="Specialty")=TRUE,$S5*Data!$C$3,AND(J5&lt;&gt;"Warehouse",J5&lt;&gt;"Specialty"),$S5)</f>
        <v>0</v>
      </c>
      <c r="U5" s="49" t="str">
        <f ca="1">IF(INDIRECT("'SKU Information'!"&amp;$A5&amp;"$12")&lt;&gt;0,"Yes","-")</f>
        <v>-</v>
      </c>
      <c r="V5" s="48">
        <f ca="1">INDIRECT("'SKU Information'!"&amp;$A5&amp;"$19")</f>
        <v>0</v>
      </c>
      <c r="W5" s="51" t="str">
        <f t="shared" ca="1" si="0"/>
        <v/>
      </c>
      <c r="X5" s="30">
        <v>0.35</v>
      </c>
      <c r="Y5" s="51" t="str">
        <f ca="1">IFERROR(_xlfn.IFS($R5="CASE",(($T5/$V5))/(1-$X5),$R5="EACH",($T5*#REF!)/(1-$X5),$R5="WEIGHT (/kg)",$T5/(1-$X5)),"")</f>
        <v/>
      </c>
      <c r="Z5" s="62"/>
      <c r="AA5" s="53" t="str">
        <f t="shared" ca="1" si="1"/>
        <v/>
      </c>
      <c r="AB5" s="48">
        <f ca="1">INDIRECT("'SKU Information'!"&amp;$A5&amp;"$17")</f>
        <v>0</v>
      </c>
      <c r="AC5" s="49" t="str">
        <f t="shared" ca="1" si="2"/>
        <v/>
      </c>
      <c r="AD5" s="72">
        <v>1</v>
      </c>
      <c r="AE5" s="30">
        <v>0.35</v>
      </c>
      <c r="AF5" s="51" t="str">
        <f t="shared" ca="1" si="3"/>
        <v/>
      </c>
      <c r="AG5" s="62"/>
      <c r="AH5" s="53" t="str">
        <f t="shared" ca="1" si="4"/>
        <v/>
      </c>
      <c r="AI5" s="60">
        <f ca="1">'Retail Audit'!G5</f>
        <v>0</v>
      </c>
      <c r="AJ5" s="60" t="str">
        <f t="shared" ref="AJ5:AJ54" si="7">IFERROR(SUM(AK5:AS5)/COUNTIF(AK5:AS5,"&lt;&gt;0"),"")</f>
        <v/>
      </c>
      <c r="AK5" s="60">
        <f>'Retail Audit'!H5</f>
        <v>0</v>
      </c>
      <c r="AL5" s="60">
        <f>'Retail Audit'!I5</f>
        <v>0</v>
      </c>
      <c r="AM5" s="60">
        <f>'Retail Audit'!J5</f>
        <v>0</v>
      </c>
      <c r="AN5" s="60">
        <f>'Retail Audit'!K5</f>
        <v>0</v>
      </c>
      <c r="AO5" s="60">
        <f>'Retail Audit'!L5</f>
        <v>0</v>
      </c>
      <c r="AP5" s="60">
        <f>'Retail Audit'!M5</f>
        <v>0</v>
      </c>
      <c r="AQ5" s="60">
        <f>'Retail Audit'!N5</f>
        <v>0</v>
      </c>
      <c r="AR5" s="60">
        <f>'Retail Audit'!O5</f>
        <v>0</v>
      </c>
      <c r="AS5" s="60">
        <f>'Retail Audit'!P5</f>
        <v>0</v>
      </c>
      <c r="AT5" s="28"/>
      <c r="AU5" s="31"/>
      <c r="AV5" s="31"/>
      <c r="AW5" s="34"/>
      <c r="AX5" s="31"/>
      <c r="AY5" s="28"/>
      <c r="AZ5" s="201"/>
      <c r="BA5" s="201"/>
      <c r="BB5" s="201"/>
      <c r="BC5" s="201"/>
      <c r="BD5" s="32"/>
      <c r="BE5" s="66">
        <f t="shared" ref="BE5:BE54" ca="1" si="8">INDIRECT("'SKU Information'!"&amp;$A5&amp;"$63")</f>
        <v>0</v>
      </c>
    </row>
    <row r="6" spans="1:57" s="20" customFormat="1" x14ac:dyDescent="0.25">
      <c r="A6" s="20" t="s">
        <v>118</v>
      </c>
      <c r="B6" s="55" t="s">
        <v>2</v>
      </c>
      <c r="C6" s="66" t="str">
        <f t="shared" ref="C6:C54" ca="1" si="9">TRIM(INDIRECT("'SKU Information'!"&amp;$A6&amp;"$3")&amp;" "&amp;INDIRECT("'SKU Information'!"&amp;$A6&amp;"$4")&amp;" "&amp;INDIRECT("'SKU Information'!"&amp;$A6&amp;"$5"))</f>
        <v/>
      </c>
      <c r="D6" s="39">
        <f t="shared" ref="D6:D54" ca="1" si="10">INDIRECT("'SKU Information'!"&amp;$A6&amp;"$6")</f>
        <v>0</v>
      </c>
      <c r="E6" s="41">
        <f t="shared" ca="1" si="5"/>
        <v>0</v>
      </c>
      <c r="F6" s="41" t="str">
        <f t="shared" ref="F6:F54" ca="1" si="11">INDIRECT("'SKU Information'!"&amp;$A6&amp;"$10")</f>
        <v>0000000000000</v>
      </c>
      <c r="G6" s="41">
        <f t="shared" ref="G6:G54" ca="1" si="12">INDIRECT("'SKU Information'!"&amp;$A6&amp;"$7")</f>
        <v>0</v>
      </c>
      <c r="H6" s="39">
        <f t="shared" ca="1" si="6"/>
        <v>0</v>
      </c>
      <c r="I6" s="28"/>
      <c r="J6" s="28"/>
      <c r="K6" s="28"/>
      <c r="L6" s="29"/>
      <c r="M6" s="29"/>
      <c r="N6" s="207">
        <f t="shared" ref="N6:N54" ca="1" si="13">INDIRECT("'SKU Information'!"&amp;$A6&amp;"$46")</f>
        <v>0</v>
      </c>
      <c r="O6" s="207">
        <f t="shared" ref="O6:O54" ca="1" si="14">INDIRECT("'SKU Information'!"&amp;$A6&amp;"$47")</f>
        <v>0</v>
      </c>
      <c r="P6" s="46">
        <f t="shared" ref="P5:P54" ca="1" si="15">IFERROR(O6-N6,0)</f>
        <v>0</v>
      </c>
      <c r="Q6" s="209">
        <f t="shared" ref="Q6:Q54" ca="1" si="16">IFERROR((O6-N6)/O6,0)</f>
        <v>0</v>
      </c>
      <c r="R6" s="39">
        <f t="shared" ref="R5:R54" ca="1" si="17">INDIRECT("'SKU Information'!"&amp;$A6&amp;"$45")</f>
        <v>0</v>
      </c>
      <c r="S6" s="213">
        <f t="shared" ref="S6:S54" ca="1" si="18">IF(J6="Warehouse",IF(AND(M6="Delivered",O6&lt;&gt;0),O6,N6),O6)</f>
        <v>0</v>
      </c>
      <c r="T6" s="47">
        <f ca="1">_xlfn.IFS(AND(OR(J6="Warehouse",J6="Specialty"),$H6="Frozen",$R6="EACH")=TRUE,(($S6*$AB6)+Data!$C$2)/$AB6,AND(OR(J6="Warehouse",J6="Specialty"),$H6="Frozen")=TRUE,$S6+Data!$C$2,OR(J6="Warehouse",J6="Specialty")=TRUE,$S6*Data!$C$3,AND(J6&lt;&gt;"Warehouse",J6&lt;&gt;"Specialty"),$S6)</f>
        <v>0</v>
      </c>
      <c r="U6" s="49" t="str">
        <f t="shared" ref="U6:U54" ca="1" si="19">IF(INDIRECT("'SKU Information'!"&amp;$A6&amp;"$12")&lt;&gt;0,"Yes","-")</f>
        <v>-</v>
      </c>
      <c r="V6" s="48">
        <f t="shared" ref="V6:V54" ca="1" si="20">INDIRECT("'SKU Information'!"&amp;$A6&amp;"$19")</f>
        <v>0</v>
      </c>
      <c r="W6" s="51" t="str">
        <f t="shared" ca="1" si="0"/>
        <v/>
      </c>
      <c r="X6" s="30">
        <v>0.35</v>
      </c>
      <c r="Y6" s="51" t="str">
        <f ca="1">IFERROR(_xlfn.IFS($R6="CASE",(($T6/$V6))/(1-$X6),$R6="EACH",($T6*#REF!)/(1-$X6),$R6="WEIGHT (/kg)",$T6/(1-$X6)),"")</f>
        <v/>
      </c>
      <c r="Z6" s="62"/>
      <c r="AA6" s="53" t="str">
        <f t="shared" ca="1" si="1"/>
        <v/>
      </c>
      <c r="AB6" s="48">
        <f t="shared" ref="AB6:AB54" ca="1" si="21">INDIRECT("'SKU Information'!"&amp;$A6&amp;"$17")</f>
        <v>0</v>
      </c>
      <c r="AC6" s="49" t="str">
        <f t="shared" ca="1" si="2"/>
        <v/>
      </c>
      <c r="AD6" s="72">
        <v>1</v>
      </c>
      <c r="AE6" s="30">
        <v>0.35</v>
      </c>
      <c r="AF6" s="51" t="str">
        <f t="shared" ca="1" si="3"/>
        <v/>
      </c>
      <c r="AG6" s="62"/>
      <c r="AH6" s="53" t="str">
        <f t="shared" ca="1" si="4"/>
        <v/>
      </c>
      <c r="AI6" s="60">
        <f ca="1">'Retail Audit'!G6</f>
        <v>0</v>
      </c>
      <c r="AJ6" s="60" t="str">
        <f t="shared" si="7"/>
        <v/>
      </c>
      <c r="AK6" s="60">
        <f>'Retail Audit'!H6</f>
        <v>0</v>
      </c>
      <c r="AL6" s="60">
        <f>'Retail Audit'!I6</f>
        <v>0</v>
      </c>
      <c r="AM6" s="60">
        <f>'Retail Audit'!J6</f>
        <v>0</v>
      </c>
      <c r="AN6" s="60">
        <f>'Retail Audit'!K6</f>
        <v>0</v>
      </c>
      <c r="AO6" s="60">
        <f>'Retail Audit'!L6</f>
        <v>0</v>
      </c>
      <c r="AP6" s="60">
        <f>'Retail Audit'!M6</f>
        <v>0</v>
      </c>
      <c r="AQ6" s="60">
        <f>'Retail Audit'!N6</f>
        <v>0</v>
      </c>
      <c r="AR6" s="60">
        <f>'Retail Audit'!O6</f>
        <v>0</v>
      </c>
      <c r="AS6" s="60">
        <f>'Retail Audit'!P6</f>
        <v>0</v>
      </c>
      <c r="AT6" s="28"/>
      <c r="AU6" s="31"/>
      <c r="AV6" s="31"/>
      <c r="AW6" s="34"/>
      <c r="AX6" s="31"/>
      <c r="AY6" s="28"/>
      <c r="AZ6" s="201"/>
      <c r="BA6" s="201"/>
      <c r="BB6" s="201"/>
      <c r="BC6" s="201"/>
      <c r="BD6" s="32"/>
      <c r="BE6" s="66">
        <f t="shared" ca="1" si="8"/>
        <v>0</v>
      </c>
    </row>
    <row r="7" spans="1:57" s="20" customFormat="1" x14ac:dyDescent="0.25">
      <c r="A7" s="20" t="s">
        <v>119</v>
      </c>
      <c r="B7" s="55" t="s">
        <v>3</v>
      </c>
      <c r="C7" s="66" t="str">
        <f t="shared" ca="1" si="9"/>
        <v/>
      </c>
      <c r="D7" s="39">
        <f t="shared" ca="1" si="10"/>
        <v>0</v>
      </c>
      <c r="E7" s="41">
        <f t="shared" ca="1" si="5"/>
        <v>0</v>
      </c>
      <c r="F7" s="41" t="str">
        <f t="shared" ca="1" si="11"/>
        <v>0000000000000</v>
      </c>
      <c r="G7" s="41">
        <f t="shared" ca="1" si="12"/>
        <v>0</v>
      </c>
      <c r="H7" s="39">
        <f t="shared" ca="1" si="6"/>
        <v>0</v>
      </c>
      <c r="I7" s="28"/>
      <c r="J7" s="28"/>
      <c r="K7" s="28"/>
      <c r="L7" s="29"/>
      <c r="M7" s="29"/>
      <c r="N7" s="207">
        <f t="shared" ca="1" si="13"/>
        <v>0</v>
      </c>
      <c r="O7" s="207">
        <f t="shared" ca="1" si="14"/>
        <v>0</v>
      </c>
      <c r="P7" s="46">
        <f t="shared" ca="1" si="15"/>
        <v>0</v>
      </c>
      <c r="Q7" s="209">
        <f t="shared" ca="1" si="16"/>
        <v>0</v>
      </c>
      <c r="R7" s="39">
        <f t="shared" ca="1" si="17"/>
        <v>0</v>
      </c>
      <c r="S7" s="213">
        <f t="shared" ca="1" si="18"/>
        <v>0</v>
      </c>
      <c r="T7" s="47">
        <f ca="1">_xlfn.IFS(AND(OR(J7="Warehouse",J7="Specialty"),$H7="Frozen",$R7="EACH")=TRUE,(($S7*$AB7)+Data!$C$2)/$AB7,AND(OR(J7="Warehouse",J7="Specialty"),$H7="Frozen")=TRUE,$S7+Data!$C$2,OR(J7="Warehouse",J7="Specialty")=TRUE,$S7*Data!$C$3,AND(J7&lt;&gt;"Warehouse",J7&lt;&gt;"Specialty"),$S7)</f>
        <v>0</v>
      </c>
      <c r="U7" s="49" t="str">
        <f t="shared" ca="1" si="19"/>
        <v>-</v>
      </c>
      <c r="V7" s="48">
        <f t="shared" ca="1" si="20"/>
        <v>0</v>
      </c>
      <c r="W7" s="51" t="str">
        <f t="shared" ca="1" si="0"/>
        <v/>
      </c>
      <c r="X7" s="30">
        <v>0.35</v>
      </c>
      <c r="Y7" s="51" t="str">
        <f ca="1">IFERROR(_xlfn.IFS($R7="CASE",(($T7/$V7))/(1-$X7),$R7="EACH",($T7*#REF!)/(1-$X7),$R7="WEIGHT (/kg)",$T7/(1-$X7)),"")</f>
        <v/>
      </c>
      <c r="Z7" s="62"/>
      <c r="AA7" s="53" t="str">
        <f t="shared" ca="1" si="1"/>
        <v/>
      </c>
      <c r="AB7" s="48">
        <f t="shared" ca="1" si="21"/>
        <v>0</v>
      </c>
      <c r="AC7" s="49" t="str">
        <f t="shared" ca="1" si="2"/>
        <v/>
      </c>
      <c r="AD7" s="72">
        <v>1</v>
      </c>
      <c r="AE7" s="30">
        <v>0.35</v>
      </c>
      <c r="AF7" s="51" t="str">
        <f t="shared" ca="1" si="3"/>
        <v/>
      </c>
      <c r="AG7" s="62"/>
      <c r="AH7" s="53" t="str">
        <f t="shared" ca="1" si="4"/>
        <v/>
      </c>
      <c r="AI7" s="60">
        <f ca="1">'Retail Audit'!G7</f>
        <v>0</v>
      </c>
      <c r="AJ7" s="60" t="str">
        <f t="shared" si="7"/>
        <v/>
      </c>
      <c r="AK7" s="60">
        <f>'Retail Audit'!H7</f>
        <v>0</v>
      </c>
      <c r="AL7" s="60">
        <f>'Retail Audit'!I7</f>
        <v>0</v>
      </c>
      <c r="AM7" s="60">
        <f>'Retail Audit'!J7</f>
        <v>0</v>
      </c>
      <c r="AN7" s="60">
        <f>'Retail Audit'!K7</f>
        <v>0</v>
      </c>
      <c r="AO7" s="60">
        <f>'Retail Audit'!L7</f>
        <v>0</v>
      </c>
      <c r="AP7" s="60">
        <f>'Retail Audit'!M7</f>
        <v>0</v>
      </c>
      <c r="AQ7" s="60">
        <f>'Retail Audit'!N7</f>
        <v>0</v>
      </c>
      <c r="AR7" s="60">
        <f>'Retail Audit'!O7</f>
        <v>0</v>
      </c>
      <c r="AS7" s="60">
        <f>'Retail Audit'!P7</f>
        <v>0</v>
      </c>
      <c r="AT7" s="28"/>
      <c r="AU7" s="31"/>
      <c r="AV7" s="31"/>
      <c r="AW7" s="34"/>
      <c r="AX7" s="31"/>
      <c r="AY7" s="28"/>
      <c r="AZ7" s="201"/>
      <c r="BA7" s="201"/>
      <c r="BB7" s="201"/>
      <c r="BC7" s="201"/>
      <c r="BD7" s="32"/>
      <c r="BE7" s="66">
        <f t="shared" ca="1" si="8"/>
        <v>0</v>
      </c>
    </row>
    <row r="8" spans="1:57" s="20" customFormat="1" x14ac:dyDescent="0.25">
      <c r="A8" s="20" t="s">
        <v>120</v>
      </c>
      <c r="B8" s="55" t="s">
        <v>4</v>
      </c>
      <c r="C8" s="66" t="str">
        <f t="shared" ca="1" si="9"/>
        <v/>
      </c>
      <c r="D8" s="39">
        <f t="shared" ca="1" si="10"/>
        <v>0</v>
      </c>
      <c r="E8" s="41">
        <f t="shared" ca="1" si="5"/>
        <v>0</v>
      </c>
      <c r="F8" s="41" t="str">
        <f t="shared" ca="1" si="11"/>
        <v>0000000000000</v>
      </c>
      <c r="G8" s="41">
        <f t="shared" ca="1" si="12"/>
        <v>0</v>
      </c>
      <c r="H8" s="39">
        <f t="shared" ca="1" si="6"/>
        <v>0</v>
      </c>
      <c r="I8" s="28"/>
      <c r="J8" s="28"/>
      <c r="K8" s="28"/>
      <c r="L8" s="29"/>
      <c r="M8" s="29"/>
      <c r="N8" s="207">
        <f t="shared" ca="1" si="13"/>
        <v>0</v>
      </c>
      <c r="O8" s="207">
        <f t="shared" ca="1" si="14"/>
        <v>0</v>
      </c>
      <c r="P8" s="46">
        <f t="shared" ca="1" si="15"/>
        <v>0</v>
      </c>
      <c r="Q8" s="209">
        <f t="shared" ca="1" si="16"/>
        <v>0</v>
      </c>
      <c r="R8" s="39">
        <f t="shared" ca="1" si="17"/>
        <v>0</v>
      </c>
      <c r="S8" s="213">
        <f t="shared" ca="1" si="18"/>
        <v>0</v>
      </c>
      <c r="T8" s="47">
        <f ca="1">_xlfn.IFS(AND(OR(J8="Warehouse",J8="Specialty"),$H8="Frozen",$R8="EACH")=TRUE,(($S8*$AB8)+Data!$C$2)/$AB8,AND(OR(J8="Warehouse",J8="Specialty"),$H8="Frozen")=TRUE,$S8+Data!$C$2,OR(J8="Warehouse",J8="Specialty")=TRUE,$S8*Data!$C$3,AND(J8&lt;&gt;"Warehouse",J8&lt;&gt;"Specialty"),$S8)</f>
        <v>0</v>
      </c>
      <c r="U8" s="49" t="str">
        <f t="shared" ca="1" si="19"/>
        <v>-</v>
      </c>
      <c r="V8" s="48">
        <f t="shared" ca="1" si="20"/>
        <v>0</v>
      </c>
      <c r="W8" s="51" t="str">
        <f t="shared" ca="1" si="0"/>
        <v/>
      </c>
      <c r="X8" s="30">
        <v>0.35</v>
      </c>
      <c r="Y8" s="51" t="str">
        <f ca="1">IFERROR(_xlfn.IFS($R8="CASE",(($T8/$V8))/(1-$X8),$R8="EACH",($T8*#REF!)/(1-$X8),$R8="WEIGHT (/kg)",$T8/(1-$X8)),"")</f>
        <v/>
      </c>
      <c r="Z8" s="62"/>
      <c r="AA8" s="53" t="str">
        <f t="shared" ca="1" si="1"/>
        <v/>
      </c>
      <c r="AB8" s="48">
        <f t="shared" ca="1" si="21"/>
        <v>0</v>
      </c>
      <c r="AC8" s="49" t="str">
        <f t="shared" ca="1" si="2"/>
        <v/>
      </c>
      <c r="AD8" s="72">
        <v>1</v>
      </c>
      <c r="AE8" s="30">
        <v>0.35</v>
      </c>
      <c r="AF8" s="51" t="str">
        <f t="shared" ca="1" si="3"/>
        <v/>
      </c>
      <c r="AG8" s="62"/>
      <c r="AH8" s="53" t="str">
        <f t="shared" ca="1" si="4"/>
        <v/>
      </c>
      <c r="AI8" s="60">
        <f ca="1">'Retail Audit'!G8</f>
        <v>0</v>
      </c>
      <c r="AJ8" s="60" t="str">
        <f t="shared" si="7"/>
        <v/>
      </c>
      <c r="AK8" s="60">
        <f>'Retail Audit'!H8</f>
        <v>0</v>
      </c>
      <c r="AL8" s="60">
        <f>'Retail Audit'!I8</f>
        <v>0</v>
      </c>
      <c r="AM8" s="60">
        <f>'Retail Audit'!J8</f>
        <v>0</v>
      </c>
      <c r="AN8" s="60">
        <f>'Retail Audit'!K8</f>
        <v>0</v>
      </c>
      <c r="AO8" s="60">
        <f>'Retail Audit'!L8</f>
        <v>0</v>
      </c>
      <c r="AP8" s="60">
        <f>'Retail Audit'!M8</f>
        <v>0</v>
      </c>
      <c r="AQ8" s="60">
        <f>'Retail Audit'!N8</f>
        <v>0</v>
      </c>
      <c r="AR8" s="60">
        <f>'Retail Audit'!O8</f>
        <v>0</v>
      </c>
      <c r="AS8" s="60">
        <f>'Retail Audit'!P8</f>
        <v>0</v>
      </c>
      <c r="AT8" s="28"/>
      <c r="AU8" s="31"/>
      <c r="AV8" s="31"/>
      <c r="AW8" s="34"/>
      <c r="AX8" s="31"/>
      <c r="AY8" s="28"/>
      <c r="AZ8" s="201"/>
      <c r="BA8" s="201"/>
      <c r="BB8" s="201"/>
      <c r="BC8" s="201"/>
      <c r="BD8" s="32"/>
      <c r="BE8" s="66">
        <f t="shared" ca="1" si="8"/>
        <v>0</v>
      </c>
    </row>
    <row r="9" spans="1:57" s="20" customFormat="1" x14ac:dyDescent="0.25">
      <c r="A9" s="20" t="s">
        <v>165</v>
      </c>
      <c r="B9" s="55" t="s">
        <v>5</v>
      </c>
      <c r="C9" s="66" t="str">
        <f t="shared" ca="1" si="9"/>
        <v/>
      </c>
      <c r="D9" s="39">
        <f t="shared" ca="1" si="10"/>
        <v>0</v>
      </c>
      <c r="E9" s="41">
        <f t="shared" ca="1" si="5"/>
        <v>0</v>
      </c>
      <c r="F9" s="41" t="str">
        <f t="shared" ca="1" si="11"/>
        <v>0000000000000</v>
      </c>
      <c r="G9" s="41">
        <f t="shared" ca="1" si="12"/>
        <v>0</v>
      </c>
      <c r="H9" s="39">
        <f t="shared" ca="1" si="6"/>
        <v>0</v>
      </c>
      <c r="I9" s="28"/>
      <c r="J9" s="28"/>
      <c r="K9" s="28"/>
      <c r="L9" s="29"/>
      <c r="M9" s="29"/>
      <c r="N9" s="207">
        <f t="shared" ca="1" si="13"/>
        <v>0</v>
      </c>
      <c r="O9" s="207">
        <f t="shared" ca="1" si="14"/>
        <v>0</v>
      </c>
      <c r="P9" s="46">
        <f t="shared" ca="1" si="15"/>
        <v>0</v>
      </c>
      <c r="Q9" s="209">
        <f t="shared" ca="1" si="16"/>
        <v>0</v>
      </c>
      <c r="R9" s="39">
        <f t="shared" ca="1" si="17"/>
        <v>0</v>
      </c>
      <c r="S9" s="213">
        <f t="shared" ca="1" si="18"/>
        <v>0</v>
      </c>
      <c r="T9" s="47">
        <f ca="1">_xlfn.IFS(AND(OR(J9="Warehouse",J9="Specialty"),$H9="Frozen",$R9="EACH")=TRUE,(($S9*$AB9)+Data!$C$2)/$AB9,AND(OR(J9="Warehouse",J9="Specialty"),$H9="Frozen")=TRUE,$S9+Data!$C$2,OR(J9="Warehouse",J9="Specialty")=TRUE,$S9*Data!$C$3,AND(J9&lt;&gt;"Warehouse",J9&lt;&gt;"Specialty"),$S9)</f>
        <v>0</v>
      </c>
      <c r="U9" s="49" t="str">
        <f t="shared" ca="1" si="19"/>
        <v>-</v>
      </c>
      <c r="V9" s="48">
        <f t="shared" ca="1" si="20"/>
        <v>0</v>
      </c>
      <c r="W9" s="51" t="str">
        <f t="shared" ca="1" si="0"/>
        <v/>
      </c>
      <c r="X9" s="30">
        <v>0.35</v>
      </c>
      <c r="Y9" s="51" t="str">
        <f ca="1">IFERROR(_xlfn.IFS($R9="CASE",(($T9/$V9))/(1-$X9),$R9="EACH",($T9*#REF!)/(1-$X9),$R9="WEIGHT (/kg)",$T9/(1-$X9)),"")</f>
        <v/>
      </c>
      <c r="Z9" s="62"/>
      <c r="AA9" s="53" t="str">
        <f t="shared" ca="1" si="1"/>
        <v/>
      </c>
      <c r="AB9" s="48">
        <f t="shared" ca="1" si="21"/>
        <v>0</v>
      </c>
      <c r="AC9" s="49" t="str">
        <f t="shared" ca="1" si="2"/>
        <v/>
      </c>
      <c r="AD9" s="72">
        <v>1</v>
      </c>
      <c r="AE9" s="30">
        <v>0.35</v>
      </c>
      <c r="AF9" s="51" t="str">
        <f t="shared" ca="1" si="3"/>
        <v/>
      </c>
      <c r="AG9" s="62"/>
      <c r="AH9" s="53" t="str">
        <f t="shared" ca="1" si="4"/>
        <v/>
      </c>
      <c r="AI9" s="60">
        <f ca="1">'Retail Audit'!G9</f>
        <v>0</v>
      </c>
      <c r="AJ9" s="60" t="str">
        <f t="shared" si="7"/>
        <v/>
      </c>
      <c r="AK9" s="60">
        <f>'Retail Audit'!H9</f>
        <v>0</v>
      </c>
      <c r="AL9" s="60">
        <f>'Retail Audit'!I9</f>
        <v>0</v>
      </c>
      <c r="AM9" s="60">
        <f>'Retail Audit'!J9</f>
        <v>0</v>
      </c>
      <c r="AN9" s="60">
        <f>'Retail Audit'!K9</f>
        <v>0</v>
      </c>
      <c r="AO9" s="60">
        <f>'Retail Audit'!L9</f>
        <v>0</v>
      </c>
      <c r="AP9" s="60">
        <f>'Retail Audit'!M9</f>
        <v>0</v>
      </c>
      <c r="AQ9" s="60">
        <f>'Retail Audit'!N9</f>
        <v>0</v>
      </c>
      <c r="AR9" s="60">
        <f>'Retail Audit'!O9</f>
        <v>0</v>
      </c>
      <c r="AS9" s="60">
        <f>'Retail Audit'!P9</f>
        <v>0</v>
      </c>
      <c r="AT9" s="28"/>
      <c r="AU9" s="31"/>
      <c r="AV9" s="31"/>
      <c r="AW9" s="34"/>
      <c r="AX9" s="31"/>
      <c r="AY9" s="28"/>
      <c r="AZ9" s="201"/>
      <c r="BA9" s="201"/>
      <c r="BB9" s="201"/>
      <c r="BC9" s="201"/>
      <c r="BD9" s="32"/>
      <c r="BE9" s="66">
        <f t="shared" ca="1" si="8"/>
        <v>0</v>
      </c>
    </row>
    <row r="10" spans="1:57" s="20" customFormat="1" x14ac:dyDescent="0.25">
      <c r="A10" s="20" t="s">
        <v>164</v>
      </c>
      <c r="B10" s="55" t="s">
        <v>6</v>
      </c>
      <c r="C10" s="66" t="str">
        <f t="shared" ca="1" si="9"/>
        <v/>
      </c>
      <c r="D10" s="39">
        <f t="shared" ca="1" si="10"/>
        <v>0</v>
      </c>
      <c r="E10" s="41">
        <f t="shared" ca="1" si="5"/>
        <v>0</v>
      </c>
      <c r="F10" s="41" t="str">
        <f t="shared" ca="1" si="11"/>
        <v>0000000000000</v>
      </c>
      <c r="G10" s="41">
        <f t="shared" ca="1" si="12"/>
        <v>0</v>
      </c>
      <c r="H10" s="39">
        <f t="shared" ca="1" si="6"/>
        <v>0</v>
      </c>
      <c r="I10" s="28"/>
      <c r="J10" s="28"/>
      <c r="K10" s="28"/>
      <c r="L10" s="29"/>
      <c r="M10" s="29"/>
      <c r="N10" s="207">
        <f t="shared" ca="1" si="13"/>
        <v>0</v>
      </c>
      <c r="O10" s="207">
        <f t="shared" ca="1" si="14"/>
        <v>0</v>
      </c>
      <c r="P10" s="46">
        <f t="shared" ca="1" si="15"/>
        <v>0</v>
      </c>
      <c r="Q10" s="209">
        <f t="shared" ca="1" si="16"/>
        <v>0</v>
      </c>
      <c r="R10" s="39">
        <f t="shared" ca="1" si="17"/>
        <v>0</v>
      </c>
      <c r="S10" s="213">
        <f t="shared" ca="1" si="18"/>
        <v>0</v>
      </c>
      <c r="T10" s="47">
        <f ca="1">_xlfn.IFS(AND(OR(J10="Warehouse",J10="Specialty"),$H10="Frozen",$R10="EACH")=TRUE,(($S10*$AB10)+Data!$C$2)/$AB10,AND(OR(J10="Warehouse",J10="Specialty"),$H10="Frozen")=TRUE,$S10+Data!$C$2,OR(J10="Warehouse",J10="Specialty")=TRUE,$S10*Data!$C$3,AND(J10&lt;&gt;"Warehouse",J10&lt;&gt;"Specialty"),$S10)</f>
        <v>0</v>
      </c>
      <c r="U10" s="49" t="str">
        <f t="shared" ca="1" si="19"/>
        <v>-</v>
      </c>
      <c r="V10" s="48">
        <f t="shared" ca="1" si="20"/>
        <v>0</v>
      </c>
      <c r="W10" s="51" t="str">
        <f t="shared" ca="1" si="0"/>
        <v/>
      </c>
      <c r="X10" s="30">
        <v>0.35</v>
      </c>
      <c r="Y10" s="51" t="str">
        <f ca="1">IFERROR(_xlfn.IFS($R10="CASE",(($T10/$V10))/(1-$X10),$R10="EACH",($T10*#REF!)/(1-$X10),$R10="WEIGHT (/kg)",$T10/(1-$X10)),"")</f>
        <v/>
      </c>
      <c r="Z10" s="62"/>
      <c r="AA10" s="53" t="str">
        <f t="shared" ca="1" si="1"/>
        <v/>
      </c>
      <c r="AB10" s="48">
        <f t="shared" ca="1" si="21"/>
        <v>0</v>
      </c>
      <c r="AC10" s="49" t="str">
        <f t="shared" ca="1" si="2"/>
        <v/>
      </c>
      <c r="AD10" s="72">
        <v>1</v>
      </c>
      <c r="AE10" s="30">
        <v>0.35</v>
      </c>
      <c r="AF10" s="51" t="str">
        <f t="shared" ca="1" si="3"/>
        <v/>
      </c>
      <c r="AG10" s="62"/>
      <c r="AH10" s="53" t="str">
        <f t="shared" ca="1" si="4"/>
        <v/>
      </c>
      <c r="AI10" s="60">
        <f ca="1">'Retail Audit'!G10</f>
        <v>0</v>
      </c>
      <c r="AJ10" s="60" t="str">
        <f t="shared" si="7"/>
        <v/>
      </c>
      <c r="AK10" s="60">
        <f>'Retail Audit'!H10</f>
        <v>0</v>
      </c>
      <c r="AL10" s="60">
        <f>'Retail Audit'!I10</f>
        <v>0</v>
      </c>
      <c r="AM10" s="60">
        <f>'Retail Audit'!J10</f>
        <v>0</v>
      </c>
      <c r="AN10" s="60">
        <f>'Retail Audit'!K10</f>
        <v>0</v>
      </c>
      <c r="AO10" s="60">
        <f>'Retail Audit'!L10</f>
        <v>0</v>
      </c>
      <c r="AP10" s="60">
        <f>'Retail Audit'!M10</f>
        <v>0</v>
      </c>
      <c r="AQ10" s="60">
        <f>'Retail Audit'!N10</f>
        <v>0</v>
      </c>
      <c r="AR10" s="60">
        <f>'Retail Audit'!O10</f>
        <v>0</v>
      </c>
      <c r="AS10" s="60">
        <f>'Retail Audit'!P10</f>
        <v>0</v>
      </c>
      <c r="AT10" s="28"/>
      <c r="AU10" s="31"/>
      <c r="AV10" s="31"/>
      <c r="AW10" s="34"/>
      <c r="AX10" s="31"/>
      <c r="AY10" s="28"/>
      <c r="AZ10" s="201"/>
      <c r="BA10" s="201"/>
      <c r="BB10" s="201"/>
      <c r="BC10" s="201"/>
      <c r="BD10" s="32"/>
      <c r="BE10" s="66">
        <f t="shared" ca="1" si="8"/>
        <v>0</v>
      </c>
    </row>
    <row r="11" spans="1:57" s="20" customFormat="1" x14ac:dyDescent="0.25">
      <c r="A11" s="20" t="s">
        <v>121</v>
      </c>
      <c r="B11" s="55" t="s">
        <v>7</v>
      </c>
      <c r="C11" s="66" t="str">
        <f t="shared" ca="1" si="9"/>
        <v/>
      </c>
      <c r="D11" s="39">
        <f t="shared" ca="1" si="10"/>
        <v>0</v>
      </c>
      <c r="E11" s="41">
        <f t="shared" ca="1" si="5"/>
        <v>0</v>
      </c>
      <c r="F11" s="41" t="str">
        <f t="shared" ca="1" si="11"/>
        <v>0000000000000</v>
      </c>
      <c r="G11" s="41">
        <f t="shared" ca="1" si="12"/>
        <v>0</v>
      </c>
      <c r="H11" s="39">
        <f t="shared" ca="1" si="6"/>
        <v>0</v>
      </c>
      <c r="I11" s="28"/>
      <c r="J11" s="28"/>
      <c r="K11" s="28"/>
      <c r="L11" s="29"/>
      <c r="M11" s="29"/>
      <c r="N11" s="207">
        <f t="shared" ca="1" si="13"/>
        <v>0</v>
      </c>
      <c r="O11" s="207">
        <f t="shared" ca="1" si="14"/>
        <v>0</v>
      </c>
      <c r="P11" s="46">
        <f t="shared" ca="1" si="15"/>
        <v>0</v>
      </c>
      <c r="Q11" s="209">
        <f t="shared" ca="1" si="16"/>
        <v>0</v>
      </c>
      <c r="R11" s="39">
        <f t="shared" ca="1" si="17"/>
        <v>0</v>
      </c>
      <c r="S11" s="213">
        <f t="shared" ca="1" si="18"/>
        <v>0</v>
      </c>
      <c r="T11" s="47">
        <f ca="1">_xlfn.IFS(AND(OR(J11="Warehouse",J11="Specialty"),$H11="Frozen",$R11="EACH")=TRUE,(($S11*$AB11)+Data!$C$2)/$AB11,AND(OR(J11="Warehouse",J11="Specialty"),$H11="Frozen")=TRUE,$S11+Data!$C$2,OR(J11="Warehouse",J11="Specialty")=TRUE,$S11*Data!$C$3,AND(J11&lt;&gt;"Warehouse",J11&lt;&gt;"Specialty"),$S11)</f>
        <v>0</v>
      </c>
      <c r="U11" s="49" t="str">
        <f t="shared" ca="1" si="19"/>
        <v>-</v>
      </c>
      <c r="V11" s="48">
        <f t="shared" ca="1" si="20"/>
        <v>0</v>
      </c>
      <c r="W11" s="51" t="str">
        <f t="shared" ca="1" si="0"/>
        <v/>
      </c>
      <c r="X11" s="30">
        <v>0.35</v>
      </c>
      <c r="Y11" s="51" t="str">
        <f ca="1">IFERROR(_xlfn.IFS($R11="CASE",(($T11/$V11))/(1-$X11),$R11="EACH",($T11*#REF!)/(1-$X11),$R11="WEIGHT (/kg)",$T11/(1-$X11)),"")</f>
        <v/>
      </c>
      <c r="Z11" s="62"/>
      <c r="AA11" s="53" t="str">
        <f t="shared" ca="1" si="1"/>
        <v/>
      </c>
      <c r="AB11" s="48">
        <f t="shared" ca="1" si="21"/>
        <v>0</v>
      </c>
      <c r="AC11" s="49" t="str">
        <f t="shared" ca="1" si="2"/>
        <v/>
      </c>
      <c r="AD11" s="72">
        <v>1</v>
      </c>
      <c r="AE11" s="30">
        <v>0.35</v>
      </c>
      <c r="AF11" s="51" t="str">
        <f t="shared" ca="1" si="3"/>
        <v/>
      </c>
      <c r="AG11" s="62"/>
      <c r="AH11" s="53" t="str">
        <f t="shared" ca="1" si="4"/>
        <v/>
      </c>
      <c r="AI11" s="60">
        <f ca="1">'Retail Audit'!G11</f>
        <v>0</v>
      </c>
      <c r="AJ11" s="60" t="str">
        <f t="shared" si="7"/>
        <v/>
      </c>
      <c r="AK11" s="60">
        <f>'Retail Audit'!H11</f>
        <v>0</v>
      </c>
      <c r="AL11" s="60">
        <f>'Retail Audit'!I11</f>
        <v>0</v>
      </c>
      <c r="AM11" s="60">
        <f>'Retail Audit'!J11</f>
        <v>0</v>
      </c>
      <c r="AN11" s="60">
        <f>'Retail Audit'!K11</f>
        <v>0</v>
      </c>
      <c r="AO11" s="60">
        <f>'Retail Audit'!L11</f>
        <v>0</v>
      </c>
      <c r="AP11" s="60">
        <f>'Retail Audit'!M11</f>
        <v>0</v>
      </c>
      <c r="AQ11" s="60">
        <f>'Retail Audit'!N11</f>
        <v>0</v>
      </c>
      <c r="AR11" s="60">
        <f>'Retail Audit'!O11</f>
        <v>0</v>
      </c>
      <c r="AS11" s="60">
        <f>'Retail Audit'!P11</f>
        <v>0</v>
      </c>
      <c r="AT11" s="28"/>
      <c r="AU11" s="31"/>
      <c r="AV11" s="31"/>
      <c r="AW11" s="34"/>
      <c r="AX11" s="31"/>
      <c r="AY11" s="28"/>
      <c r="AZ11" s="201"/>
      <c r="BA11" s="201"/>
      <c r="BB11" s="201"/>
      <c r="BC11" s="201"/>
      <c r="BD11" s="32"/>
      <c r="BE11" s="66">
        <f t="shared" ca="1" si="8"/>
        <v>0</v>
      </c>
    </row>
    <row r="12" spans="1:57" s="20" customFormat="1" x14ac:dyDescent="0.25">
      <c r="A12" s="20" t="s">
        <v>122</v>
      </c>
      <c r="B12" s="55" t="s">
        <v>8</v>
      </c>
      <c r="C12" s="66" t="str">
        <f t="shared" ca="1" si="9"/>
        <v/>
      </c>
      <c r="D12" s="39">
        <f t="shared" ca="1" si="10"/>
        <v>0</v>
      </c>
      <c r="E12" s="41">
        <f t="shared" ca="1" si="5"/>
        <v>0</v>
      </c>
      <c r="F12" s="41" t="str">
        <f t="shared" ca="1" si="11"/>
        <v>0000000000000</v>
      </c>
      <c r="G12" s="41">
        <f t="shared" ca="1" si="12"/>
        <v>0</v>
      </c>
      <c r="H12" s="39">
        <f t="shared" ca="1" si="6"/>
        <v>0</v>
      </c>
      <c r="I12" s="28"/>
      <c r="J12" s="28"/>
      <c r="K12" s="28"/>
      <c r="L12" s="29"/>
      <c r="M12" s="29"/>
      <c r="N12" s="207">
        <f t="shared" ca="1" si="13"/>
        <v>0</v>
      </c>
      <c r="O12" s="207">
        <f t="shared" ca="1" si="14"/>
        <v>0</v>
      </c>
      <c r="P12" s="46">
        <f t="shared" ca="1" si="15"/>
        <v>0</v>
      </c>
      <c r="Q12" s="209">
        <f t="shared" ca="1" si="16"/>
        <v>0</v>
      </c>
      <c r="R12" s="39">
        <f t="shared" ca="1" si="17"/>
        <v>0</v>
      </c>
      <c r="S12" s="213">
        <f t="shared" ca="1" si="18"/>
        <v>0</v>
      </c>
      <c r="T12" s="47">
        <f ca="1">_xlfn.IFS(AND(OR(J12="Warehouse",J12="Specialty"),$H12="Frozen",$R12="EACH")=TRUE,(($S12*$AB12)+Data!$C$2)/$AB12,AND(OR(J12="Warehouse",J12="Specialty"),$H12="Frozen")=TRUE,$S12+Data!$C$2,OR(J12="Warehouse",J12="Specialty")=TRUE,$S12*Data!$C$3,AND(J12&lt;&gt;"Warehouse",J12&lt;&gt;"Specialty"),$S12)</f>
        <v>0</v>
      </c>
      <c r="U12" s="49" t="str">
        <f t="shared" ca="1" si="19"/>
        <v>-</v>
      </c>
      <c r="V12" s="48">
        <f t="shared" ca="1" si="20"/>
        <v>0</v>
      </c>
      <c r="W12" s="51" t="str">
        <f t="shared" ca="1" si="0"/>
        <v/>
      </c>
      <c r="X12" s="30">
        <v>0.35</v>
      </c>
      <c r="Y12" s="51" t="str">
        <f ca="1">IFERROR(_xlfn.IFS($R12="CASE",(($T12/$V12))/(1-$X12),$R12="EACH",($T12*#REF!)/(1-$X12),$R12="WEIGHT (/kg)",$T12/(1-$X12)),"")</f>
        <v/>
      </c>
      <c r="Z12" s="62"/>
      <c r="AA12" s="53" t="str">
        <f t="shared" ca="1" si="1"/>
        <v/>
      </c>
      <c r="AB12" s="48">
        <f t="shared" ca="1" si="21"/>
        <v>0</v>
      </c>
      <c r="AC12" s="49" t="str">
        <f t="shared" ca="1" si="2"/>
        <v/>
      </c>
      <c r="AD12" s="72">
        <v>1</v>
      </c>
      <c r="AE12" s="30">
        <v>0.35</v>
      </c>
      <c r="AF12" s="51" t="str">
        <f t="shared" ca="1" si="3"/>
        <v/>
      </c>
      <c r="AG12" s="62"/>
      <c r="AH12" s="53" t="str">
        <f t="shared" ca="1" si="4"/>
        <v/>
      </c>
      <c r="AI12" s="60">
        <f ca="1">'Retail Audit'!G12</f>
        <v>0</v>
      </c>
      <c r="AJ12" s="60" t="str">
        <f t="shared" si="7"/>
        <v/>
      </c>
      <c r="AK12" s="60">
        <f>'Retail Audit'!H12</f>
        <v>0</v>
      </c>
      <c r="AL12" s="60">
        <f>'Retail Audit'!I12</f>
        <v>0</v>
      </c>
      <c r="AM12" s="60">
        <f>'Retail Audit'!J12</f>
        <v>0</v>
      </c>
      <c r="AN12" s="60">
        <f>'Retail Audit'!K12</f>
        <v>0</v>
      </c>
      <c r="AO12" s="60">
        <f>'Retail Audit'!L12</f>
        <v>0</v>
      </c>
      <c r="AP12" s="60">
        <f>'Retail Audit'!M12</f>
        <v>0</v>
      </c>
      <c r="AQ12" s="60">
        <f>'Retail Audit'!N12</f>
        <v>0</v>
      </c>
      <c r="AR12" s="60">
        <f>'Retail Audit'!O12</f>
        <v>0</v>
      </c>
      <c r="AS12" s="60">
        <f>'Retail Audit'!P12</f>
        <v>0</v>
      </c>
      <c r="AT12" s="28"/>
      <c r="AU12" s="31"/>
      <c r="AV12" s="31"/>
      <c r="AW12" s="34"/>
      <c r="AX12" s="31"/>
      <c r="AY12" s="28"/>
      <c r="AZ12" s="201"/>
      <c r="BA12" s="201"/>
      <c r="BB12" s="201"/>
      <c r="BC12" s="201"/>
      <c r="BD12" s="32"/>
      <c r="BE12" s="66">
        <f t="shared" ca="1" si="8"/>
        <v>0</v>
      </c>
    </row>
    <row r="13" spans="1:57" s="20" customFormat="1" x14ac:dyDescent="0.25">
      <c r="A13" s="20" t="s">
        <v>123</v>
      </c>
      <c r="B13" s="55" t="s">
        <v>9</v>
      </c>
      <c r="C13" s="66" t="str">
        <f t="shared" ca="1" si="9"/>
        <v/>
      </c>
      <c r="D13" s="39">
        <f t="shared" ca="1" si="10"/>
        <v>0</v>
      </c>
      <c r="E13" s="41">
        <f t="shared" ca="1" si="5"/>
        <v>0</v>
      </c>
      <c r="F13" s="41" t="str">
        <f t="shared" ca="1" si="11"/>
        <v>0000000000000</v>
      </c>
      <c r="G13" s="41">
        <f t="shared" ca="1" si="12"/>
        <v>0</v>
      </c>
      <c r="H13" s="39">
        <f t="shared" ca="1" si="6"/>
        <v>0</v>
      </c>
      <c r="I13" s="28"/>
      <c r="J13" s="28"/>
      <c r="K13" s="28"/>
      <c r="L13" s="29"/>
      <c r="M13" s="29"/>
      <c r="N13" s="207">
        <f t="shared" ca="1" si="13"/>
        <v>0</v>
      </c>
      <c r="O13" s="207">
        <f t="shared" ca="1" si="14"/>
        <v>0</v>
      </c>
      <c r="P13" s="46">
        <f t="shared" ca="1" si="15"/>
        <v>0</v>
      </c>
      <c r="Q13" s="209">
        <f t="shared" ca="1" si="16"/>
        <v>0</v>
      </c>
      <c r="R13" s="39">
        <f t="shared" ca="1" si="17"/>
        <v>0</v>
      </c>
      <c r="S13" s="213">
        <f t="shared" ca="1" si="18"/>
        <v>0</v>
      </c>
      <c r="T13" s="47">
        <f ca="1">_xlfn.IFS(AND(OR(J13="Warehouse",J13="Specialty"),$H13="Frozen",$R13="EACH")=TRUE,(($S13*$AB13)+Data!$C$2)/$AB13,AND(OR(J13="Warehouse",J13="Specialty"),$H13="Frozen")=TRUE,$S13+Data!$C$2,OR(J13="Warehouse",J13="Specialty")=TRUE,$S13*Data!$C$3,AND(J13&lt;&gt;"Warehouse",J13&lt;&gt;"Specialty"),$S13)</f>
        <v>0</v>
      </c>
      <c r="U13" s="49" t="str">
        <f t="shared" ca="1" si="19"/>
        <v>-</v>
      </c>
      <c r="V13" s="48">
        <f t="shared" ca="1" si="20"/>
        <v>0</v>
      </c>
      <c r="W13" s="51" t="str">
        <f t="shared" ca="1" si="0"/>
        <v/>
      </c>
      <c r="X13" s="30">
        <v>0.35</v>
      </c>
      <c r="Y13" s="51" t="str">
        <f ca="1">IFERROR(_xlfn.IFS($R13="CASE",(($T13/$V13))/(1-$X13),$R13="EACH",($T13*#REF!)/(1-$X13),$R13="WEIGHT (/kg)",$T13/(1-$X13)),"")</f>
        <v/>
      </c>
      <c r="Z13" s="62"/>
      <c r="AA13" s="53" t="str">
        <f t="shared" ca="1" si="1"/>
        <v/>
      </c>
      <c r="AB13" s="48">
        <f t="shared" ca="1" si="21"/>
        <v>0</v>
      </c>
      <c r="AC13" s="49" t="str">
        <f t="shared" ca="1" si="2"/>
        <v/>
      </c>
      <c r="AD13" s="72">
        <v>1</v>
      </c>
      <c r="AE13" s="30">
        <v>0.35</v>
      </c>
      <c r="AF13" s="51" t="str">
        <f t="shared" ca="1" si="3"/>
        <v/>
      </c>
      <c r="AG13" s="62"/>
      <c r="AH13" s="53" t="str">
        <f t="shared" ca="1" si="4"/>
        <v/>
      </c>
      <c r="AI13" s="60">
        <f ca="1">'Retail Audit'!G13</f>
        <v>0</v>
      </c>
      <c r="AJ13" s="60" t="str">
        <f t="shared" si="7"/>
        <v/>
      </c>
      <c r="AK13" s="60">
        <f>'Retail Audit'!H13</f>
        <v>0</v>
      </c>
      <c r="AL13" s="60">
        <f>'Retail Audit'!I13</f>
        <v>0</v>
      </c>
      <c r="AM13" s="60">
        <f>'Retail Audit'!J13</f>
        <v>0</v>
      </c>
      <c r="AN13" s="60">
        <f>'Retail Audit'!K13</f>
        <v>0</v>
      </c>
      <c r="AO13" s="60">
        <f>'Retail Audit'!L13</f>
        <v>0</v>
      </c>
      <c r="AP13" s="60">
        <f>'Retail Audit'!M13</f>
        <v>0</v>
      </c>
      <c r="AQ13" s="60">
        <f>'Retail Audit'!N13</f>
        <v>0</v>
      </c>
      <c r="AR13" s="60">
        <f>'Retail Audit'!O13</f>
        <v>0</v>
      </c>
      <c r="AS13" s="60">
        <f>'Retail Audit'!P13</f>
        <v>0</v>
      </c>
      <c r="AT13" s="28"/>
      <c r="AU13" s="31"/>
      <c r="AV13" s="31"/>
      <c r="AW13" s="34"/>
      <c r="AX13" s="31"/>
      <c r="AY13" s="28"/>
      <c r="AZ13" s="201"/>
      <c r="BA13" s="201"/>
      <c r="BB13" s="201"/>
      <c r="BC13" s="201"/>
      <c r="BD13" s="32"/>
      <c r="BE13" s="66">
        <f t="shared" ca="1" si="8"/>
        <v>0</v>
      </c>
    </row>
    <row r="14" spans="1:57" s="20" customFormat="1" x14ac:dyDescent="0.25">
      <c r="A14" s="20" t="s">
        <v>124</v>
      </c>
      <c r="B14" s="55" t="s">
        <v>10</v>
      </c>
      <c r="C14" s="66" t="str">
        <f t="shared" ca="1" si="9"/>
        <v/>
      </c>
      <c r="D14" s="39">
        <f t="shared" ca="1" si="10"/>
        <v>0</v>
      </c>
      <c r="E14" s="41">
        <f t="shared" ca="1" si="5"/>
        <v>0</v>
      </c>
      <c r="F14" s="41" t="str">
        <f t="shared" ca="1" si="11"/>
        <v>0000000000000</v>
      </c>
      <c r="G14" s="41">
        <f t="shared" ca="1" si="12"/>
        <v>0</v>
      </c>
      <c r="H14" s="39">
        <f t="shared" ca="1" si="6"/>
        <v>0</v>
      </c>
      <c r="I14" s="28"/>
      <c r="J14" s="28"/>
      <c r="K14" s="28"/>
      <c r="L14" s="29"/>
      <c r="M14" s="29"/>
      <c r="N14" s="207">
        <f t="shared" ca="1" si="13"/>
        <v>0</v>
      </c>
      <c r="O14" s="207">
        <f t="shared" ca="1" si="14"/>
        <v>0</v>
      </c>
      <c r="P14" s="46">
        <f t="shared" ca="1" si="15"/>
        <v>0</v>
      </c>
      <c r="Q14" s="209">
        <f t="shared" ca="1" si="16"/>
        <v>0</v>
      </c>
      <c r="R14" s="39">
        <f t="shared" ca="1" si="17"/>
        <v>0</v>
      </c>
      <c r="S14" s="213">
        <f t="shared" ca="1" si="18"/>
        <v>0</v>
      </c>
      <c r="T14" s="47">
        <f ca="1">_xlfn.IFS(AND(OR(J14="Warehouse",J14="Specialty"),$H14="Frozen",$R14="EACH")=TRUE,(($S14*$AB14)+Data!$C$2)/$AB14,AND(OR(J14="Warehouse",J14="Specialty"),$H14="Frozen")=TRUE,$S14+Data!$C$2,OR(J14="Warehouse",J14="Specialty")=TRUE,$S14*Data!$C$3,AND(J14&lt;&gt;"Warehouse",J14&lt;&gt;"Specialty"),$S14)</f>
        <v>0</v>
      </c>
      <c r="U14" s="49" t="str">
        <f t="shared" ca="1" si="19"/>
        <v>-</v>
      </c>
      <c r="V14" s="48">
        <f t="shared" ca="1" si="20"/>
        <v>0</v>
      </c>
      <c r="W14" s="51" t="str">
        <f t="shared" ca="1" si="0"/>
        <v/>
      </c>
      <c r="X14" s="30">
        <v>0.35</v>
      </c>
      <c r="Y14" s="51" t="str">
        <f ca="1">IFERROR(_xlfn.IFS($R14="CASE",(($T14/$V14))/(1-$X14),$R14="EACH",($T14*#REF!)/(1-$X14),$R14="WEIGHT (/kg)",$T14/(1-$X14)),"")</f>
        <v/>
      </c>
      <c r="Z14" s="62"/>
      <c r="AA14" s="53" t="str">
        <f t="shared" ca="1" si="1"/>
        <v/>
      </c>
      <c r="AB14" s="48">
        <f t="shared" ca="1" si="21"/>
        <v>0</v>
      </c>
      <c r="AC14" s="49" t="str">
        <f t="shared" ca="1" si="2"/>
        <v/>
      </c>
      <c r="AD14" s="72">
        <v>1</v>
      </c>
      <c r="AE14" s="30">
        <v>0.35</v>
      </c>
      <c r="AF14" s="51" t="str">
        <f t="shared" ca="1" si="3"/>
        <v/>
      </c>
      <c r="AG14" s="62"/>
      <c r="AH14" s="53" t="str">
        <f t="shared" ca="1" si="4"/>
        <v/>
      </c>
      <c r="AI14" s="60">
        <f ca="1">'Retail Audit'!G14</f>
        <v>0</v>
      </c>
      <c r="AJ14" s="60" t="str">
        <f t="shared" si="7"/>
        <v/>
      </c>
      <c r="AK14" s="60">
        <f>'Retail Audit'!H14</f>
        <v>0</v>
      </c>
      <c r="AL14" s="60">
        <f>'Retail Audit'!I14</f>
        <v>0</v>
      </c>
      <c r="AM14" s="60">
        <f>'Retail Audit'!J14</f>
        <v>0</v>
      </c>
      <c r="AN14" s="60">
        <f>'Retail Audit'!K14</f>
        <v>0</v>
      </c>
      <c r="AO14" s="60">
        <f>'Retail Audit'!L14</f>
        <v>0</v>
      </c>
      <c r="AP14" s="60">
        <f>'Retail Audit'!M14</f>
        <v>0</v>
      </c>
      <c r="AQ14" s="60">
        <f>'Retail Audit'!N14</f>
        <v>0</v>
      </c>
      <c r="AR14" s="60">
        <f>'Retail Audit'!O14</f>
        <v>0</v>
      </c>
      <c r="AS14" s="60">
        <f>'Retail Audit'!P14</f>
        <v>0</v>
      </c>
      <c r="AT14" s="28"/>
      <c r="AU14" s="31"/>
      <c r="AV14" s="31"/>
      <c r="AW14" s="34"/>
      <c r="AX14" s="31"/>
      <c r="AY14" s="28"/>
      <c r="AZ14" s="201"/>
      <c r="BA14" s="201"/>
      <c r="BB14" s="201"/>
      <c r="BC14" s="201"/>
      <c r="BD14" s="32"/>
      <c r="BE14" s="66">
        <f t="shared" ca="1" si="8"/>
        <v>0</v>
      </c>
    </row>
    <row r="15" spans="1:57" s="20" customFormat="1" x14ac:dyDescent="0.25">
      <c r="A15" s="20" t="s">
        <v>125</v>
      </c>
      <c r="B15" s="55" t="s">
        <v>11</v>
      </c>
      <c r="C15" s="66" t="str">
        <f t="shared" ca="1" si="9"/>
        <v/>
      </c>
      <c r="D15" s="39">
        <f t="shared" ca="1" si="10"/>
        <v>0</v>
      </c>
      <c r="E15" s="41">
        <f t="shared" ca="1" si="5"/>
        <v>0</v>
      </c>
      <c r="F15" s="41" t="str">
        <f t="shared" ca="1" si="11"/>
        <v>0000000000000</v>
      </c>
      <c r="G15" s="41">
        <f t="shared" ca="1" si="12"/>
        <v>0</v>
      </c>
      <c r="H15" s="39">
        <f t="shared" ca="1" si="6"/>
        <v>0</v>
      </c>
      <c r="I15" s="28"/>
      <c r="J15" s="28"/>
      <c r="K15" s="28"/>
      <c r="L15" s="29"/>
      <c r="M15" s="29"/>
      <c r="N15" s="207">
        <f t="shared" ca="1" si="13"/>
        <v>0</v>
      </c>
      <c r="O15" s="207">
        <f t="shared" ca="1" si="14"/>
        <v>0</v>
      </c>
      <c r="P15" s="46">
        <f t="shared" ca="1" si="15"/>
        <v>0</v>
      </c>
      <c r="Q15" s="209">
        <f t="shared" ca="1" si="16"/>
        <v>0</v>
      </c>
      <c r="R15" s="39">
        <f t="shared" ca="1" si="17"/>
        <v>0</v>
      </c>
      <c r="S15" s="213">
        <f t="shared" ca="1" si="18"/>
        <v>0</v>
      </c>
      <c r="T15" s="47">
        <f ca="1">_xlfn.IFS(AND(OR(J15="Warehouse",J15="Specialty"),$H15="Frozen",$R15="EACH")=TRUE,(($S15*$AB15)+Data!$C$2)/$AB15,AND(OR(J15="Warehouse",J15="Specialty"),$H15="Frozen")=TRUE,$S15+Data!$C$2,OR(J15="Warehouse",J15="Specialty")=TRUE,$S15*Data!$C$3,AND(J15&lt;&gt;"Warehouse",J15&lt;&gt;"Specialty"),$S15)</f>
        <v>0</v>
      </c>
      <c r="U15" s="49" t="str">
        <f t="shared" ca="1" si="19"/>
        <v>-</v>
      </c>
      <c r="V15" s="48">
        <f t="shared" ca="1" si="20"/>
        <v>0</v>
      </c>
      <c r="W15" s="51" t="str">
        <f t="shared" ca="1" si="0"/>
        <v/>
      </c>
      <c r="X15" s="30">
        <v>0.35</v>
      </c>
      <c r="Y15" s="51" t="str">
        <f ca="1">IFERROR(_xlfn.IFS($R15="CASE",(($T15/$V15))/(1-$X15),$R15="EACH",($T15*#REF!)/(1-$X15),$R15="WEIGHT (/kg)",$T15/(1-$X15)),"")</f>
        <v/>
      </c>
      <c r="Z15" s="62"/>
      <c r="AA15" s="53" t="str">
        <f t="shared" ca="1" si="1"/>
        <v/>
      </c>
      <c r="AB15" s="48">
        <f t="shared" ca="1" si="21"/>
        <v>0</v>
      </c>
      <c r="AC15" s="49" t="str">
        <f t="shared" ca="1" si="2"/>
        <v/>
      </c>
      <c r="AD15" s="72">
        <v>1</v>
      </c>
      <c r="AE15" s="30">
        <v>0.35</v>
      </c>
      <c r="AF15" s="51" t="str">
        <f t="shared" ca="1" si="3"/>
        <v/>
      </c>
      <c r="AG15" s="62"/>
      <c r="AH15" s="53" t="str">
        <f t="shared" ca="1" si="4"/>
        <v/>
      </c>
      <c r="AI15" s="60">
        <f ca="1">'Retail Audit'!G15</f>
        <v>0</v>
      </c>
      <c r="AJ15" s="60" t="str">
        <f t="shared" si="7"/>
        <v/>
      </c>
      <c r="AK15" s="60">
        <f>'Retail Audit'!H15</f>
        <v>0</v>
      </c>
      <c r="AL15" s="60">
        <f>'Retail Audit'!I15</f>
        <v>0</v>
      </c>
      <c r="AM15" s="60">
        <f>'Retail Audit'!J15</f>
        <v>0</v>
      </c>
      <c r="AN15" s="60">
        <f>'Retail Audit'!K15</f>
        <v>0</v>
      </c>
      <c r="AO15" s="60">
        <f>'Retail Audit'!L15</f>
        <v>0</v>
      </c>
      <c r="AP15" s="60">
        <f>'Retail Audit'!M15</f>
        <v>0</v>
      </c>
      <c r="AQ15" s="60">
        <f>'Retail Audit'!N15</f>
        <v>0</v>
      </c>
      <c r="AR15" s="60">
        <f>'Retail Audit'!O15</f>
        <v>0</v>
      </c>
      <c r="AS15" s="60">
        <f>'Retail Audit'!P15</f>
        <v>0</v>
      </c>
      <c r="AT15" s="28"/>
      <c r="AU15" s="31"/>
      <c r="AV15" s="31"/>
      <c r="AW15" s="34"/>
      <c r="AX15" s="31"/>
      <c r="AY15" s="28"/>
      <c r="AZ15" s="201"/>
      <c r="BA15" s="201"/>
      <c r="BB15" s="201"/>
      <c r="BC15" s="201"/>
      <c r="BD15" s="32"/>
      <c r="BE15" s="66">
        <f t="shared" ca="1" si="8"/>
        <v>0</v>
      </c>
    </row>
    <row r="16" spans="1:57" s="20" customFormat="1" x14ac:dyDescent="0.25">
      <c r="A16" s="20" t="s">
        <v>126</v>
      </c>
      <c r="B16" s="55" t="s">
        <v>12</v>
      </c>
      <c r="C16" s="66" t="str">
        <f t="shared" ca="1" si="9"/>
        <v/>
      </c>
      <c r="D16" s="39">
        <f t="shared" ca="1" si="10"/>
        <v>0</v>
      </c>
      <c r="E16" s="41">
        <f t="shared" ca="1" si="5"/>
        <v>0</v>
      </c>
      <c r="F16" s="41" t="str">
        <f t="shared" ca="1" si="11"/>
        <v>0000000000000</v>
      </c>
      <c r="G16" s="41">
        <f t="shared" ca="1" si="12"/>
        <v>0</v>
      </c>
      <c r="H16" s="39">
        <f t="shared" ca="1" si="6"/>
        <v>0</v>
      </c>
      <c r="I16" s="28"/>
      <c r="J16" s="28"/>
      <c r="K16" s="28"/>
      <c r="L16" s="29"/>
      <c r="M16" s="29"/>
      <c r="N16" s="207">
        <f t="shared" ca="1" si="13"/>
        <v>0</v>
      </c>
      <c r="O16" s="207">
        <f t="shared" ca="1" si="14"/>
        <v>0</v>
      </c>
      <c r="P16" s="46">
        <f t="shared" ca="1" si="15"/>
        <v>0</v>
      </c>
      <c r="Q16" s="209">
        <f t="shared" ca="1" si="16"/>
        <v>0</v>
      </c>
      <c r="R16" s="39">
        <f t="shared" ca="1" si="17"/>
        <v>0</v>
      </c>
      <c r="S16" s="213">
        <f t="shared" ca="1" si="18"/>
        <v>0</v>
      </c>
      <c r="T16" s="47">
        <f ca="1">_xlfn.IFS(AND(OR(J16="Warehouse",J16="Specialty"),$H16="Frozen",$R16="EACH")=TRUE,(($S16*$AB16)+Data!$C$2)/$AB16,AND(OR(J16="Warehouse",J16="Specialty"),$H16="Frozen")=TRUE,$S16+Data!$C$2,OR(J16="Warehouse",J16="Specialty")=TRUE,$S16*Data!$C$3,AND(J16&lt;&gt;"Warehouse",J16&lt;&gt;"Specialty"),$S16)</f>
        <v>0</v>
      </c>
      <c r="U16" s="49" t="str">
        <f t="shared" ca="1" si="19"/>
        <v>-</v>
      </c>
      <c r="V16" s="48">
        <f t="shared" ca="1" si="20"/>
        <v>0</v>
      </c>
      <c r="W16" s="51" t="str">
        <f t="shared" ca="1" si="0"/>
        <v/>
      </c>
      <c r="X16" s="30">
        <v>0.35</v>
      </c>
      <c r="Y16" s="51" t="str">
        <f ca="1">IFERROR(_xlfn.IFS($R16="CASE",(($T16/$V16))/(1-$X16),$R16="EACH",($T16*#REF!)/(1-$X16),$R16="WEIGHT (/kg)",$T16/(1-$X16)),"")</f>
        <v/>
      </c>
      <c r="Z16" s="62"/>
      <c r="AA16" s="53" t="str">
        <f t="shared" ca="1" si="1"/>
        <v/>
      </c>
      <c r="AB16" s="48">
        <f t="shared" ca="1" si="21"/>
        <v>0</v>
      </c>
      <c r="AC16" s="49" t="str">
        <f t="shared" ca="1" si="2"/>
        <v/>
      </c>
      <c r="AD16" s="72">
        <v>1</v>
      </c>
      <c r="AE16" s="30">
        <v>0.35</v>
      </c>
      <c r="AF16" s="51" t="str">
        <f t="shared" ca="1" si="3"/>
        <v/>
      </c>
      <c r="AG16" s="62"/>
      <c r="AH16" s="53" t="str">
        <f t="shared" ca="1" si="4"/>
        <v/>
      </c>
      <c r="AI16" s="60">
        <f ca="1">'Retail Audit'!G16</f>
        <v>0</v>
      </c>
      <c r="AJ16" s="60" t="str">
        <f t="shared" si="7"/>
        <v/>
      </c>
      <c r="AK16" s="60">
        <f>'Retail Audit'!H16</f>
        <v>0</v>
      </c>
      <c r="AL16" s="60">
        <f>'Retail Audit'!I16</f>
        <v>0</v>
      </c>
      <c r="AM16" s="60">
        <f>'Retail Audit'!J16</f>
        <v>0</v>
      </c>
      <c r="AN16" s="60">
        <f>'Retail Audit'!K16</f>
        <v>0</v>
      </c>
      <c r="AO16" s="60">
        <f>'Retail Audit'!L16</f>
        <v>0</v>
      </c>
      <c r="AP16" s="60">
        <f>'Retail Audit'!M16</f>
        <v>0</v>
      </c>
      <c r="AQ16" s="60">
        <f>'Retail Audit'!N16</f>
        <v>0</v>
      </c>
      <c r="AR16" s="60">
        <f>'Retail Audit'!O16</f>
        <v>0</v>
      </c>
      <c r="AS16" s="60">
        <f>'Retail Audit'!P16</f>
        <v>0</v>
      </c>
      <c r="AT16" s="28"/>
      <c r="AU16" s="31"/>
      <c r="AV16" s="31"/>
      <c r="AW16" s="34"/>
      <c r="AX16" s="31"/>
      <c r="AY16" s="28"/>
      <c r="AZ16" s="201"/>
      <c r="BA16" s="201"/>
      <c r="BB16" s="201"/>
      <c r="BC16" s="201"/>
      <c r="BD16" s="32"/>
      <c r="BE16" s="66">
        <f t="shared" ca="1" si="8"/>
        <v>0</v>
      </c>
    </row>
    <row r="17" spans="1:57" s="20" customFormat="1" x14ac:dyDescent="0.25">
      <c r="A17" s="20" t="s">
        <v>127</v>
      </c>
      <c r="B17" s="55" t="s">
        <v>13</v>
      </c>
      <c r="C17" s="66" t="str">
        <f t="shared" ca="1" si="9"/>
        <v/>
      </c>
      <c r="D17" s="39">
        <f t="shared" ca="1" si="10"/>
        <v>0</v>
      </c>
      <c r="E17" s="41">
        <f t="shared" ca="1" si="5"/>
        <v>0</v>
      </c>
      <c r="F17" s="41" t="str">
        <f t="shared" ca="1" si="11"/>
        <v>0000000000000</v>
      </c>
      <c r="G17" s="41">
        <f t="shared" ca="1" si="12"/>
        <v>0</v>
      </c>
      <c r="H17" s="39">
        <f t="shared" ca="1" si="6"/>
        <v>0</v>
      </c>
      <c r="I17" s="28"/>
      <c r="J17" s="28"/>
      <c r="K17" s="28"/>
      <c r="L17" s="29"/>
      <c r="M17" s="29"/>
      <c r="N17" s="207">
        <f t="shared" ca="1" si="13"/>
        <v>0</v>
      </c>
      <c r="O17" s="207">
        <f t="shared" ca="1" si="14"/>
        <v>0</v>
      </c>
      <c r="P17" s="46">
        <f t="shared" ca="1" si="15"/>
        <v>0</v>
      </c>
      <c r="Q17" s="209">
        <f t="shared" ca="1" si="16"/>
        <v>0</v>
      </c>
      <c r="R17" s="39">
        <f t="shared" ca="1" si="17"/>
        <v>0</v>
      </c>
      <c r="S17" s="213">
        <f t="shared" ca="1" si="18"/>
        <v>0</v>
      </c>
      <c r="T17" s="47">
        <f ca="1">_xlfn.IFS(AND(OR(J17="Warehouse",J17="Specialty"),$H17="Frozen",$R17="EACH")=TRUE,(($S17*$AB17)+Data!$C$2)/$AB17,AND(OR(J17="Warehouse",J17="Specialty"),$H17="Frozen")=TRUE,$S17+Data!$C$2,OR(J17="Warehouse",J17="Specialty")=TRUE,$S17*Data!$C$3,AND(J17&lt;&gt;"Warehouse",J17&lt;&gt;"Specialty"),$S17)</f>
        <v>0</v>
      </c>
      <c r="U17" s="49" t="str">
        <f t="shared" ca="1" si="19"/>
        <v>-</v>
      </c>
      <c r="V17" s="48">
        <f t="shared" ca="1" si="20"/>
        <v>0</v>
      </c>
      <c r="W17" s="51" t="str">
        <f t="shared" ca="1" si="0"/>
        <v/>
      </c>
      <c r="X17" s="30">
        <v>0.35</v>
      </c>
      <c r="Y17" s="51" t="str">
        <f ca="1">IFERROR(_xlfn.IFS($R17="CASE",(($T17/$V17))/(1-$X17),$R17="EACH",($T17*#REF!)/(1-$X17),$R17="WEIGHT (/kg)",$T17/(1-$X17)),"")</f>
        <v/>
      </c>
      <c r="Z17" s="62"/>
      <c r="AA17" s="53" t="str">
        <f t="shared" ca="1" si="1"/>
        <v/>
      </c>
      <c r="AB17" s="48">
        <f t="shared" ca="1" si="21"/>
        <v>0</v>
      </c>
      <c r="AC17" s="49" t="str">
        <f t="shared" ca="1" si="2"/>
        <v/>
      </c>
      <c r="AD17" s="72">
        <v>1</v>
      </c>
      <c r="AE17" s="30">
        <v>0.35</v>
      </c>
      <c r="AF17" s="51" t="str">
        <f t="shared" ca="1" si="3"/>
        <v/>
      </c>
      <c r="AG17" s="62"/>
      <c r="AH17" s="53" t="str">
        <f t="shared" ca="1" si="4"/>
        <v/>
      </c>
      <c r="AI17" s="60">
        <f ca="1">'Retail Audit'!G17</f>
        <v>0</v>
      </c>
      <c r="AJ17" s="60" t="str">
        <f t="shared" si="7"/>
        <v/>
      </c>
      <c r="AK17" s="60">
        <f>'Retail Audit'!H17</f>
        <v>0</v>
      </c>
      <c r="AL17" s="60">
        <f>'Retail Audit'!I17</f>
        <v>0</v>
      </c>
      <c r="AM17" s="60">
        <f>'Retail Audit'!J17</f>
        <v>0</v>
      </c>
      <c r="AN17" s="60">
        <f>'Retail Audit'!K17</f>
        <v>0</v>
      </c>
      <c r="AO17" s="60">
        <f>'Retail Audit'!L17</f>
        <v>0</v>
      </c>
      <c r="AP17" s="60">
        <f>'Retail Audit'!M17</f>
        <v>0</v>
      </c>
      <c r="AQ17" s="60">
        <f>'Retail Audit'!N17</f>
        <v>0</v>
      </c>
      <c r="AR17" s="60">
        <f>'Retail Audit'!O17</f>
        <v>0</v>
      </c>
      <c r="AS17" s="60">
        <f>'Retail Audit'!P17</f>
        <v>0</v>
      </c>
      <c r="AT17" s="28"/>
      <c r="AU17" s="31"/>
      <c r="AV17" s="31"/>
      <c r="AW17" s="34"/>
      <c r="AX17" s="31"/>
      <c r="AY17" s="28"/>
      <c r="AZ17" s="201"/>
      <c r="BA17" s="201"/>
      <c r="BB17" s="201"/>
      <c r="BC17" s="201"/>
      <c r="BD17" s="32"/>
      <c r="BE17" s="66">
        <f t="shared" ca="1" si="8"/>
        <v>0</v>
      </c>
    </row>
    <row r="18" spans="1:57" s="20" customFormat="1" x14ac:dyDescent="0.25">
      <c r="A18" s="20" t="s">
        <v>128</v>
      </c>
      <c r="B18" s="55" t="s">
        <v>14</v>
      </c>
      <c r="C18" s="66" t="str">
        <f t="shared" ca="1" si="9"/>
        <v/>
      </c>
      <c r="D18" s="39">
        <f t="shared" ca="1" si="10"/>
        <v>0</v>
      </c>
      <c r="E18" s="41">
        <f t="shared" ca="1" si="5"/>
        <v>0</v>
      </c>
      <c r="F18" s="41" t="str">
        <f t="shared" ca="1" si="11"/>
        <v>0000000000000</v>
      </c>
      <c r="G18" s="41">
        <f t="shared" ca="1" si="12"/>
        <v>0</v>
      </c>
      <c r="H18" s="39">
        <f t="shared" ca="1" si="6"/>
        <v>0</v>
      </c>
      <c r="I18" s="28"/>
      <c r="J18" s="28"/>
      <c r="K18" s="28"/>
      <c r="L18" s="29"/>
      <c r="M18" s="29"/>
      <c r="N18" s="207">
        <f t="shared" ca="1" si="13"/>
        <v>0</v>
      </c>
      <c r="O18" s="207">
        <f t="shared" ca="1" si="14"/>
        <v>0</v>
      </c>
      <c r="P18" s="46">
        <f t="shared" ca="1" si="15"/>
        <v>0</v>
      </c>
      <c r="Q18" s="209">
        <f t="shared" ca="1" si="16"/>
        <v>0</v>
      </c>
      <c r="R18" s="39">
        <f t="shared" ca="1" si="17"/>
        <v>0</v>
      </c>
      <c r="S18" s="213">
        <f t="shared" ca="1" si="18"/>
        <v>0</v>
      </c>
      <c r="T18" s="47">
        <f ca="1">_xlfn.IFS(AND(OR(J18="Warehouse",J18="Specialty"),$H18="Frozen",$R18="EACH")=TRUE,(($S18*$AB18)+Data!$C$2)/$AB18,AND(OR(J18="Warehouse",J18="Specialty"),$H18="Frozen")=TRUE,$S18+Data!$C$2,OR(J18="Warehouse",J18="Specialty")=TRUE,$S18*Data!$C$3,AND(J18&lt;&gt;"Warehouse",J18&lt;&gt;"Specialty"),$S18)</f>
        <v>0</v>
      </c>
      <c r="U18" s="49" t="str">
        <f t="shared" ca="1" si="19"/>
        <v>-</v>
      </c>
      <c r="V18" s="48">
        <f t="shared" ca="1" si="20"/>
        <v>0</v>
      </c>
      <c r="W18" s="51" t="str">
        <f t="shared" ca="1" si="0"/>
        <v/>
      </c>
      <c r="X18" s="30">
        <v>0.35</v>
      </c>
      <c r="Y18" s="51" t="str">
        <f ca="1">IFERROR(_xlfn.IFS($R18="CASE",(($T18/$V18))/(1-$X18),$R18="EACH",($T18*#REF!)/(1-$X18),$R18="WEIGHT (/kg)",$T18/(1-$X18)),"")</f>
        <v/>
      </c>
      <c r="Z18" s="62"/>
      <c r="AA18" s="53" t="str">
        <f t="shared" ca="1" si="1"/>
        <v/>
      </c>
      <c r="AB18" s="48">
        <f t="shared" ca="1" si="21"/>
        <v>0</v>
      </c>
      <c r="AC18" s="49" t="str">
        <f t="shared" ca="1" si="2"/>
        <v/>
      </c>
      <c r="AD18" s="72">
        <v>1</v>
      </c>
      <c r="AE18" s="30">
        <v>0.35</v>
      </c>
      <c r="AF18" s="51" t="str">
        <f t="shared" ca="1" si="3"/>
        <v/>
      </c>
      <c r="AG18" s="62"/>
      <c r="AH18" s="53" t="str">
        <f t="shared" ca="1" si="4"/>
        <v/>
      </c>
      <c r="AI18" s="60">
        <f ca="1">'Retail Audit'!G18</f>
        <v>0</v>
      </c>
      <c r="AJ18" s="60" t="str">
        <f t="shared" si="7"/>
        <v/>
      </c>
      <c r="AK18" s="60">
        <f>'Retail Audit'!H18</f>
        <v>0</v>
      </c>
      <c r="AL18" s="60">
        <f>'Retail Audit'!I18</f>
        <v>0</v>
      </c>
      <c r="AM18" s="60">
        <f>'Retail Audit'!J18</f>
        <v>0</v>
      </c>
      <c r="AN18" s="60">
        <f>'Retail Audit'!K18</f>
        <v>0</v>
      </c>
      <c r="AO18" s="60">
        <f>'Retail Audit'!L18</f>
        <v>0</v>
      </c>
      <c r="AP18" s="60">
        <f>'Retail Audit'!M18</f>
        <v>0</v>
      </c>
      <c r="AQ18" s="60">
        <f>'Retail Audit'!N18</f>
        <v>0</v>
      </c>
      <c r="AR18" s="60">
        <f>'Retail Audit'!O18</f>
        <v>0</v>
      </c>
      <c r="AS18" s="60">
        <f>'Retail Audit'!P18</f>
        <v>0</v>
      </c>
      <c r="AT18" s="28"/>
      <c r="AU18" s="31"/>
      <c r="AV18" s="31"/>
      <c r="AW18" s="34"/>
      <c r="AX18" s="31"/>
      <c r="AY18" s="28"/>
      <c r="AZ18" s="201"/>
      <c r="BA18" s="201"/>
      <c r="BB18" s="201"/>
      <c r="BC18" s="201"/>
      <c r="BD18" s="32"/>
      <c r="BE18" s="66">
        <f t="shared" ca="1" si="8"/>
        <v>0</v>
      </c>
    </row>
    <row r="19" spans="1:57" s="20" customFormat="1" x14ac:dyDescent="0.25">
      <c r="A19" s="20" t="s">
        <v>129</v>
      </c>
      <c r="B19" s="55" t="s">
        <v>15</v>
      </c>
      <c r="C19" s="66" t="str">
        <f t="shared" ca="1" si="9"/>
        <v/>
      </c>
      <c r="D19" s="39">
        <f t="shared" ca="1" si="10"/>
        <v>0</v>
      </c>
      <c r="E19" s="41">
        <f t="shared" ca="1" si="5"/>
        <v>0</v>
      </c>
      <c r="F19" s="41" t="str">
        <f t="shared" ca="1" si="11"/>
        <v>0000000000000</v>
      </c>
      <c r="G19" s="41">
        <f t="shared" ca="1" si="12"/>
        <v>0</v>
      </c>
      <c r="H19" s="39">
        <f t="shared" ca="1" si="6"/>
        <v>0</v>
      </c>
      <c r="I19" s="28"/>
      <c r="J19" s="28"/>
      <c r="K19" s="28"/>
      <c r="L19" s="29"/>
      <c r="M19" s="29"/>
      <c r="N19" s="207">
        <f t="shared" ca="1" si="13"/>
        <v>0</v>
      </c>
      <c r="O19" s="207">
        <f t="shared" ca="1" si="14"/>
        <v>0</v>
      </c>
      <c r="P19" s="46">
        <f t="shared" ca="1" si="15"/>
        <v>0</v>
      </c>
      <c r="Q19" s="209">
        <f t="shared" ca="1" si="16"/>
        <v>0</v>
      </c>
      <c r="R19" s="39">
        <f t="shared" ca="1" si="17"/>
        <v>0</v>
      </c>
      <c r="S19" s="213">
        <f t="shared" ca="1" si="18"/>
        <v>0</v>
      </c>
      <c r="T19" s="47">
        <f ca="1">_xlfn.IFS(AND(OR(J19="Warehouse",J19="Specialty"),$H19="Frozen",$R19="EACH")=TRUE,(($S19*$AB19)+Data!$C$2)/$AB19,AND(OR(J19="Warehouse",J19="Specialty"),$H19="Frozen")=TRUE,$S19+Data!$C$2,OR(J19="Warehouse",J19="Specialty")=TRUE,$S19*Data!$C$3,AND(J19&lt;&gt;"Warehouse",J19&lt;&gt;"Specialty"),$S19)</f>
        <v>0</v>
      </c>
      <c r="U19" s="49" t="str">
        <f t="shared" ca="1" si="19"/>
        <v>-</v>
      </c>
      <c r="V19" s="48">
        <f t="shared" ca="1" si="20"/>
        <v>0</v>
      </c>
      <c r="W19" s="51" t="str">
        <f t="shared" ca="1" si="0"/>
        <v/>
      </c>
      <c r="X19" s="30">
        <v>0.35</v>
      </c>
      <c r="Y19" s="51" t="str">
        <f ca="1">IFERROR(_xlfn.IFS($R19="CASE",(($T19/$V19))/(1-$X19),$R19="EACH",($T19*#REF!)/(1-$X19),$R19="WEIGHT (/kg)",$T19/(1-$X19)),"")</f>
        <v/>
      </c>
      <c r="Z19" s="62"/>
      <c r="AA19" s="53" t="str">
        <f t="shared" ca="1" si="1"/>
        <v/>
      </c>
      <c r="AB19" s="48">
        <f t="shared" ca="1" si="21"/>
        <v>0</v>
      </c>
      <c r="AC19" s="49" t="str">
        <f t="shared" ca="1" si="2"/>
        <v/>
      </c>
      <c r="AD19" s="72">
        <v>1</v>
      </c>
      <c r="AE19" s="30">
        <v>0.35</v>
      </c>
      <c r="AF19" s="51" t="str">
        <f t="shared" ca="1" si="3"/>
        <v/>
      </c>
      <c r="AG19" s="62"/>
      <c r="AH19" s="53" t="str">
        <f t="shared" ca="1" si="4"/>
        <v/>
      </c>
      <c r="AI19" s="60">
        <f ca="1">'Retail Audit'!G19</f>
        <v>0</v>
      </c>
      <c r="AJ19" s="60" t="str">
        <f t="shared" si="7"/>
        <v/>
      </c>
      <c r="AK19" s="60">
        <f>'Retail Audit'!H19</f>
        <v>0</v>
      </c>
      <c r="AL19" s="60">
        <f>'Retail Audit'!I19</f>
        <v>0</v>
      </c>
      <c r="AM19" s="60">
        <f>'Retail Audit'!J19</f>
        <v>0</v>
      </c>
      <c r="AN19" s="60">
        <f>'Retail Audit'!K19</f>
        <v>0</v>
      </c>
      <c r="AO19" s="60">
        <f>'Retail Audit'!L19</f>
        <v>0</v>
      </c>
      <c r="AP19" s="60">
        <f>'Retail Audit'!M19</f>
        <v>0</v>
      </c>
      <c r="AQ19" s="60">
        <f>'Retail Audit'!N19</f>
        <v>0</v>
      </c>
      <c r="AR19" s="60">
        <f>'Retail Audit'!O19</f>
        <v>0</v>
      </c>
      <c r="AS19" s="60">
        <f>'Retail Audit'!P19</f>
        <v>0</v>
      </c>
      <c r="AT19" s="28"/>
      <c r="AU19" s="31"/>
      <c r="AV19" s="31"/>
      <c r="AW19" s="34"/>
      <c r="AX19" s="31"/>
      <c r="AY19" s="28"/>
      <c r="AZ19" s="201"/>
      <c r="BA19" s="201"/>
      <c r="BB19" s="201"/>
      <c r="BC19" s="201"/>
      <c r="BD19" s="32"/>
      <c r="BE19" s="66">
        <f t="shared" ca="1" si="8"/>
        <v>0</v>
      </c>
    </row>
    <row r="20" spans="1:57" s="20" customFormat="1" x14ac:dyDescent="0.25">
      <c r="A20" s="20" t="s">
        <v>130</v>
      </c>
      <c r="B20" s="55" t="s">
        <v>16</v>
      </c>
      <c r="C20" s="66" t="str">
        <f t="shared" ca="1" si="9"/>
        <v/>
      </c>
      <c r="D20" s="39">
        <f t="shared" ca="1" si="10"/>
        <v>0</v>
      </c>
      <c r="E20" s="41">
        <f t="shared" ca="1" si="5"/>
        <v>0</v>
      </c>
      <c r="F20" s="41" t="str">
        <f t="shared" ca="1" si="11"/>
        <v>0000000000000</v>
      </c>
      <c r="G20" s="41">
        <f t="shared" ca="1" si="12"/>
        <v>0</v>
      </c>
      <c r="H20" s="39">
        <f t="shared" ca="1" si="6"/>
        <v>0</v>
      </c>
      <c r="I20" s="28"/>
      <c r="J20" s="28"/>
      <c r="K20" s="28"/>
      <c r="L20" s="29"/>
      <c r="M20" s="29"/>
      <c r="N20" s="207">
        <f t="shared" ca="1" si="13"/>
        <v>0</v>
      </c>
      <c r="O20" s="207">
        <f t="shared" ca="1" si="14"/>
        <v>0</v>
      </c>
      <c r="P20" s="46">
        <f t="shared" ca="1" si="15"/>
        <v>0</v>
      </c>
      <c r="Q20" s="209">
        <f t="shared" ca="1" si="16"/>
        <v>0</v>
      </c>
      <c r="R20" s="39">
        <f t="shared" ca="1" si="17"/>
        <v>0</v>
      </c>
      <c r="S20" s="213">
        <f t="shared" ca="1" si="18"/>
        <v>0</v>
      </c>
      <c r="T20" s="47">
        <f ca="1">_xlfn.IFS(AND(OR(J20="Warehouse",J20="Specialty"),$H20="Frozen",$R20="EACH")=TRUE,(($S20*$AB20)+Data!$C$2)/$AB20,AND(OR(J20="Warehouse",J20="Specialty"),$H20="Frozen")=TRUE,$S20+Data!$C$2,OR(J20="Warehouse",J20="Specialty")=TRUE,$S20*Data!$C$3,AND(J20&lt;&gt;"Warehouse",J20&lt;&gt;"Specialty"),$S20)</f>
        <v>0</v>
      </c>
      <c r="U20" s="49" t="str">
        <f t="shared" ca="1" si="19"/>
        <v>-</v>
      </c>
      <c r="V20" s="48">
        <f t="shared" ca="1" si="20"/>
        <v>0</v>
      </c>
      <c r="W20" s="51" t="str">
        <f t="shared" ca="1" si="0"/>
        <v/>
      </c>
      <c r="X20" s="30">
        <v>0.35</v>
      </c>
      <c r="Y20" s="51" t="str">
        <f ca="1">IFERROR(_xlfn.IFS($R20="CASE",(($T20/$V20))/(1-$X20),$R20="EACH",($T20*#REF!)/(1-$X20),$R20="WEIGHT (/kg)",$T20/(1-$X20)),"")</f>
        <v/>
      </c>
      <c r="Z20" s="62"/>
      <c r="AA20" s="53" t="str">
        <f t="shared" ca="1" si="1"/>
        <v/>
      </c>
      <c r="AB20" s="48">
        <f t="shared" ca="1" si="21"/>
        <v>0</v>
      </c>
      <c r="AC20" s="49" t="str">
        <f t="shared" ca="1" si="2"/>
        <v/>
      </c>
      <c r="AD20" s="72">
        <v>1</v>
      </c>
      <c r="AE20" s="30">
        <v>0.35</v>
      </c>
      <c r="AF20" s="51" t="str">
        <f t="shared" ca="1" si="3"/>
        <v/>
      </c>
      <c r="AG20" s="62"/>
      <c r="AH20" s="53" t="str">
        <f t="shared" ca="1" si="4"/>
        <v/>
      </c>
      <c r="AI20" s="60">
        <f ca="1">'Retail Audit'!G20</f>
        <v>0</v>
      </c>
      <c r="AJ20" s="60" t="str">
        <f t="shared" si="7"/>
        <v/>
      </c>
      <c r="AK20" s="60">
        <f>'Retail Audit'!H20</f>
        <v>0</v>
      </c>
      <c r="AL20" s="60">
        <f>'Retail Audit'!I20</f>
        <v>0</v>
      </c>
      <c r="AM20" s="60">
        <f>'Retail Audit'!J20</f>
        <v>0</v>
      </c>
      <c r="AN20" s="60">
        <f>'Retail Audit'!K20</f>
        <v>0</v>
      </c>
      <c r="AO20" s="60">
        <f>'Retail Audit'!L20</f>
        <v>0</v>
      </c>
      <c r="AP20" s="60">
        <f>'Retail Audit'!M20</f>
        <v>0</v>
      </c>
      <c r="AQ20" s="60">
        <f>'Retail Audit'!N20</f>
        <v>0</v>
      </c>
      <c r="AR20" s="60">
        <f>'Retail Audit'!O20</f>
        <v>0</v>
      </c>
      <c r="AS20" s="60">
        <f>'Retail Audit'!P20</f>
        <v>0</v>
      </c>
      <c r="AT20" s="28"/>
      <c r="AU20" s="31"/>
      <c r="AV20" s="31"/>
      <c r="AW20" s="34"/>
      <c r="AX20" s="31"/>
      <c r="AY20" s="28"/>
      <c r="AZ20" s="201"/>
      <c r="BA20" s="201"/>
      <c r="BB20" s="201"/>
      <c r="BC20" s="201"/>
      <c r="BD20" s="32"/>
      <c r="BE20" s="66">
        <f t="shared" ca="1" si="8"/>
        <v>0</v>
      </c>
    </row>
    <row r="21" spans="1:57" s="20" customFormat="1" x14ac:dyDescent="0.25">
      <c r="A21" s="20" t="s">
        <v>131</v>
      </c>
      <c r="B21" s="55" t="s">
        <v>17</v>
      </c>
      <c r="C21" s="66" t="str">
        <f t="shared" ca="1" si="9"/>
        <v/>
      </c>
      <c r="D21" s="39">
        <f t="shared" ca="1" si="10"/>
        <v>0</v>
      </c>
      <c r="E21" s="41">
        <f t="shared" ca="1" si="5"/>
        <v>0</v>
      </c>
      <c r="F21" s="41" t="str">
        <f t="shared" ca="1" si="11"/>
        <v>0000000000000</v>
      </c>
      <c r="G21" s="41">
        <f t="shared" ca="1" si="12"/>
        <v>0</v>
      </c>
      <c r="H21" s="39">
        <f t="shared" ca="1" si="6"/>
        <v>0</v>
      </c>
      <c r="I21" s="28"/>
      <c r="J21" s="28"/>
      <c r="K21" s="28"/>
      <c r="L21" s="29"/>
      <c r="M21" s="29"/>
      <c r="N21" s="207">
        <f t="shared" ca="1" si="13"/>
        <v>0</v>
      </c>
      <c r="O21" s="207">
        <f t="shared" ca="1" si="14"/>
        <v>0</v>
      </c>
      <c r="P21" s="46">
        <f t="shared" ca="1" si="15"/>
        <v>0</v>
      </c>
      <c r="Q21" s="209">
        <f t="shared" ca="1" si="16"/>
        <v>0</v>
      </c>
      <c r="R21" s="39">
        <f t="shared" ca="1" si="17"/>
        <v>0</v>
      </c>
      <c r="S21" s="213">
        <f t="shared" ca="1" si="18"/>
        <v>0</v>
      </c>
      <c r="T21" s="47">
        <f ca="1">_xlfn.IFS(AND(OR(J21="Warehouse",J21="Specialty"),$H21="Frozen",$R21="EACH")=TRUE,(($S21*$AB21)+Data!$C$2)/$AB21,AND(OR(J21="Warehouse",J21="Specialty"),$H21="Frozen")=TRUE,$S21+Data!$C$2,OR(J21="Warehouse",J21="Specialty")=TRUE,$S21*Data!$C$3,AND(J21&lt;&gt;"Warehouse",J21&lt;&gt;"Specialty"),$S21)</f>
        <v>0</v>
      </c>
      <c r="U21" s="49" t="str">
        <f t="shared" ca="1" si="19"/>
        <v>-</v>
      </c>
      <c r="V21" s="48">
        <f t="shared" ca="1" si="20"/>
        <v>0</v>
      </c>
      <c r="W21" s="51" t="str">
        <f t="shared" ca="1" si="0"/>
        <v/>
      </c>
      <c r="X21" s="30">
        <v>0.35</v>
      </c>
      <c r="Y21" s="51" t="str">
        <f ca="1">IFERROR(_xlfn.IFS($R21="CASE",(($T21/$V21))/(1-$X21),$R21="EACH",($T21*#REF!)/(1-$X21),$R21="WEIGHT (/kg)",$T21/(1-$X21)),"")</f>
        <v/>
      </c>
      <c r="Z21" s="62"/>
      <c r="AA21" s="53" t="str">
        <f t="shared" ca="1" si="1"/>
        <v/>
      </c>
      <c r="AB21" s="48">
        <f t="shared" ca="1" si="21"/>
        <v>0</v>
      </c>
      <c r="AC21" s="49" t="str">
        <f t="shared" ca="1" si="2"/>
        <v/>
      </c>
      <c r="AD21" s="72">
        <v>1</v>
      </c>
      <c r="AE21" s="30">
        <v>0.35</v>
      </c>
      <c r="AF21" s="51" t="str">
        <f t="shared" ca="1" si="3"/>
        <v/>
      </c>
      <c r="AG21" s="62"/>
      <c r="AH21" s="53" t="str">
        <f t="shared" ca="1" si="4"/>
        <v/>
      </c>
      <c r="AI21" s="60">
        <f ca="1">'Retail Audit'!G21</f>
        <v>0</v>
      </c>
      <c r="AJ21" s="60" t="str">
        <f t="shared" si="7"/>
        <v/>
      </c>
      <c r="AK21" s="60">
        <f>'Retail Audit'!H21</f>
        <v>0</v>
      </c>
      <c r="AL21" s="60">
        <f>'Retail Audit'!I21</f>
        <v>0</v>
      </c>
      <c r="AM21" s="60">
        <f>'Retail Audit'!J21</f>
        <v>0</v>
      </c>
      <c r="AN21" s="60">
        <f>'Retail Audit'!K21</f>
        <v>0</v>
      </c>
      <c r="AO21" s="60">
        <f>'Retail Audit'!L21</f>
        <v>0</v>
      </c>
      <c r="AP21" s="60">
        <f>'Retail Audit'!M21</f>
        <v>0</v>
      </c>
      <c r="AQ21" s="60">
        <f>'Retail Audit'!N21</f>
        <v>0</v>
      </c>
      <c r="AR21" s="60">
        <f>'Retail Audit'!O21</f>
        <v>0</v>
      </c>
      <c r="AS21" s="60">
        <f>'Retail Audit'!P21</f>
        <v>0</v>
      </c>
      <c r="AT21" s="28"/>
      <c r="AU21" s="31"/>
      <c r="AV21" s="31"/>
      <c r="AW21" s="34"/>
      <c r="AX21" s="31"/>
      <c r="AY21" s="28"/>
      <c r="AZ21" s="201"/>
      <c r="BA21" s="201"/>
      <c r="BB21" s="201"/>
      <c r="BC21" s="201"/>
      <c r="BD21" s="32"/>
      <c r="BE21" s="66">
        <f t="shared" ca="1" si="8"/>
        <v>0</v>
      </c>
    </row>
    <row r="22" spans="1:57" s="20" customFormat="1" x14ac:dyDescent="0.25">
      <c r="A22" s="20" t="s">
        <v>132</v>
      </c>
      <c r="B22" s="55" t="s">
        <v>18</v>
      </c>
      <c r="C22" s="66" t="str">
        <f t="shared" ca="1" si="9"/>
        <v/>
      </c>
      <c r="D22" s="39">
        <f t="shared" ca="1" si="10"/>
        <v>0</v>
      </c>
      <c r="E22" s="41">
        <f t="shared" ca="1" si="5"/>
        <v>0</v>
      </c>
      <c r="F22" s="41" t="str">
        <f t="shared" ca="1" si="11"/>
        <v>0000000000000</v>
      </c>
      <c r="G22" s="41">
        <f t="shared" ca="1" si="12"/>
        <v>0</v>
      </c>
      <c r="H22" s="39">
        <f t="shared" ca="1" si="6"/>
        <v>0</v>
      </c>
      <c r="I22" s="28"/>
      <c r="J22" s="28"/>
      <c r="K22" s="28"/>
      <c r="L22" s="29"/>
      <c r="M22" s="29"/>
      <c r="N22" s="207">
        <f t="shared" ca="1" si="13"/>
        <v>0</v>
      </c>
      <c r="O22" s="207">
        <f t="shared" ca="1" si="14"/>
        <v>0</v>
      </c>
      <c r="P22" s="46">
        <f t="shared" ca="1" si="15"/>
        <v>0</v>
      </c>
      <c r="Q22" s="209">
        <f t="shared" ca="1" si="16"/>
        <v>0</v>
      </c>
      <c r="R22" s="39">
        <f t="shared" ca="1" si="17"/>
        <v>0</v>
      </c>
      <c r="S22" s="213">
        <f t="shared" ca="1" si="18"/>
        <v>0</v>
      </c>
      <c r="T22" s="47">
        <f ca="1">_xlfn.IFS(AND(OR(J22="Warehouse",J22="Specialty"),$H22="Frozen",$R22="EACH")=TRUE,(($S22*$AB22)+Data!$C$2)/$AB22,AND(OR(J22="Warehouse",J22="Specialty"),$H22="Frozen")=TRUE,$S22+Data!$C$2,OR(J22="Warehouse",J22="Specialty")=TRUE,$S22*Data!$C$3,AND(J22&lt;&gt;"Warehouse",J22&lt;&gt;"Specialty"),$S22)</f>
        <v>0</v>
      </c>
      <c r="U22" s="49" t="str">
        <f t="shared" ca="1" si="19"/>
        <v>-</v>
      </c>
      <c r="V22" s="48">
        <f t="shared" ca="1" si="20"/>
        <v>0</v>
      </c>
      <c r="W22" s="51" t="str">
        <f t="shared" ca="1" si="0"/>
        <v/>
      </c>
      <c r="X22" s="30">
        <v>0.35</v>
      </c>
      <c r="Y22" s="51" t="str">
        <f ca="1">IFERROR(_xlfn.IFS($R22="CASE",(($T22/$V22))/(1-$X22),$R22="EACH",($T22*#REF!)/(1-$X22),$R22="WEIGHT (/kg)",$T22/(1-$X22)),"")</f>
        <v/>
      </c>
      <c r="Z22" s="62"/>
      <c r="AA22" s="53" t="str">
        <f t="shared" ca="1" si="1"/>
        <v/>
      </c>
      <c r="AB22" s="48">
        <f t="shared" ca="1" si="21"/>
        <v>0</v>
      </c>
      <c r="AC22" s="49" t="str">
        <f t="shared" ca="1" si="2"/>
        <v/>
      </c>
      <c r="AD22" s="72">
        <v>1</v>
      </c>
      <c r="AE22" s="30">
        <v>0.35</v>
      </c>
      <c r="AF22" s="51" t="str">
        <f t="shared" ca="1" si="3"/>
        <v/>
      </c>
      <c r="AG22" s="62"/>
      <c r="AH22" s="53" t="str">
        <f t="shared" ca="1" si="4"/>
        <v/>
      </c>
      <c r="AI22" s="60">
        <f ca="1">'Retail Audit'!G22</f>
        <v>0</v>
      </c>
      <c r="AJ22" s="60" t="str">
        <f t="shared" si="7"/>
        <v/>
      </c>
      <c r="AK22" s="60">
        <f>'Retail Audit'!H22</f>
        <v>0</v>
      </c>
      <c r="AL22" s="60">
        <f>'Retail Audit'!I22</f>
        <v>0</v>
      </c>
      <c r="AM22" s="60">
        <f>'Retail Audit'!J22</f>
        <v>0</v>
      </c>
      <c r="AN22" s="60">
        <f>'Retail Audit'!K22</f>
        <v>0</v>
      </c>
      <c r="AO22" s="60">
        <f>'Retail Audit'!L22</f>
        <v>0</v>
      </c>
      <c r="AP22" s="60">
        <f>'Retail Audit'!M22</f>
        <v>0</v>
      </c>
      <c r="AQ22" s="60">
        <f>'Retail Audit'!N22</f>
        <v>0</v>
      </c>
      <c r="AR22" s="60">
        <f>'Retail Audit'!O22</f>
        <v>0</v>
      </c>
      <c r="AS22" s="60">
        <f>'Retail Audit'!P22</f>
        <v>0</v>
      </c>
      <c r="AT22" s="28"/>
      <c r="AU22" s="31"/>
      <c r="AV22" s="31"/>
      <c r="AW22" s="34"/>
      <c r="AX22" s="31"/>
      <c r="AY22" s="28"/>
      <c r="AZ22" s="201"/>
      <c r="BA22" s="201"/>
      <c r="BB22" s="201"/>
      <c r="BC22" s="201"/>
      <c r="BD22" s="32"/>
      <c r="BE22" s="66">
        <f t="shared" ca="1" si="8"/>
        <v>0</v>
      </c>
    </row>
    <row r="23" spans="1:57" s="20" customFormat="1" x14ac:dyDescent="0.25">
      <c r="A23" s="20" t="s">
        <v>133</v>
      </c>
      <c r="B23" s="55" t="s">
        <v>19</v>
      </c>
      <c r="C23" s="66" t="str">
        <f t="shared" ca="1" si="9"/>
        <v/>
      </c>
      <c r="D23" s="39">
        <f t="shared" ca="1" si="10"/>
        <v>0</v>
      </c>
      <c r="E23" s="41">
        <f t="shared" ca="1" si="5"/>
        <v>0</v>
      </c>
      <c r="F23" s="41" t="str">
        <f t="shared" ca="1" si="11"/>
        <v>0000000000000</v>
      </c>
      <c r="G23" s="41">
        <f t="shared" ca="1" si="12"/>
        <v>0</v>
      </c>
      <c r="H23" s="39">
        <f t="shared" ca="1" si="6"/>
        <v>0</v>
      </c>
      <c r="I23" s="28"/>
      <c r="J23" s="28"/>
      <c r="K23" s="28"/>
      <c r="L23" s="29"/>
      <c r="M23" s="29"/>
      <c r="N23" s="207">
        <f t="shared" ca="1" si="13"/>
        <v>0</v>
      </c>
      <c r="O23" s="207">
        <f t="shared" ca="1" si="14"/>
        <v>0</v>
      </c>
      <c r="P23" s="46">
        <f t="shared" ca="1" si="15"/>
        <v>0</v>
      </c>
      <c r="Q23" s="209">
        <f t="shared" ca="1" si="16"/>
        <v>0</v>
      </c>
      <c r="R23" s="39">
        <f t="shared" ca="1" si="17"/>
        <v>0</v>
      </c>
      <c r="S23" s="213">
        <f t="shared" ca="1" si="18"/>
        <v>0</v>
      </c>
      <c r="T23" s="47">
        <f ca="1">_xlfn.IFS(AND(OR(J23="Warehouse",J23="Specialty"),$H23="Frozen",$R23="EACH")=TRUE,(($S23*$AB23)+Data!$C$2)/$AB23,AND(OR(J23="Warehouse",J23="Specialty"),$H23="Frozen")=TRUE,$S23+Data!$C$2,OR(J23="Warehouse",J23="Specialty")=TRUE,$S23*Data!$C$3,AND(J23&lt;&gt;"Warehouse",J23&lt;&gt;"Specialty"),$S23)</f>
        <v>0</v>
      </c>
      <c r="U23" s="49" t="str">
        <f t="shared" ca="1" si="19"/>
        <v>-</v>
      </c>
      <c r="V23" s="48">
        <f t="shared" ca="1" si="20"/>
        <v>0</v>
      </c>
      <c r="W23" s="51" t="str">
        <f t="shared" ca="1" si="0"/>
        <v/>
      </c>
      <c r="X23" s="30">
        <v>0.35</v>
      </c>
      <c r="Y23" s="51" t="str">
        <f ca="1">IFERROR(_xlfn.IFS($R23="CASE",(($T23/$V23))/(1-$X23),$R23="EACH",($T23*#REF!)/(1-$X23),$R23="WEIGHT (/kg)",$T23/(1-$X23)),"")</f>
        <v/>
      </c>
      <c r="Z23" s="62"/>
      <c r="AA23" s="53" t="str">
        <f t="shared" ca="1" si="1"/>
        <v/>
      </c>
      <c r="AB23" s="48">
        <f t="shared" ca="1" si="21"/>
        <v>0</v>
      </c>
      <c r="AC23" s="49" t="str">
        <f t="shared" ca="1" si="2"/>
        <v/>
      </c>
      <c r="AD23" s="72">
        <v>1</v>
      </c>
      <c r="AE23" s="30">
        <v>0.35</v>
      </c>
      <c r="AF23" s="51" t="str">
        <f t="shared" ca="1" si="3"/>
        <v/>
      </c>
      <c r="AG23" s="62"/>
      <c r="AH23" s="53" t="str">
        <f t="shared" ca="1" si="4"/>
        <v/>
      </c>
      <c r="AI23" s="60">
        <f ca="1">'Retail Audit'!G23</f>
        <v>0</v>
      </c>
      <c r="AJ23" s="60" t="str">
        <f t="shared" si="7"/>
        <v/>
      </c>
      <c r="AK23" s="60">
        <f>'Retail Audit'!H23</f>
        <v>0</v>
      </c>
      <c r="AL23" s="60">
        <f>'Retail Audit'!I23</f>
        <v>0</v>
      </c>
      <c r="AM23" s="60">
        <f>'Retail Audit'!J23</f>
        <v>0</v>
      </c>
      <c r="AN23" s="60">
        <f>'Retail Audit'!K23</f>
        <v>0</v>
      </c>
      <c r="AO23" s="60">
        <f>'Retail Audit'!L23</f>
        <v>0</v>
      </c>
      <c r="AP23" s="60">
        <f>'Retail Audit'!M23</f>
        <v>0</v>
      </c>
      <c r="AQ23" s="60">
        <f>'Retail Audit'!N23</f>
        <v>0</v>
      </c>
      <c r="AR23" s="60">
        <f>'Retail Audit'!O23</f>
        <v>0</v>
      </c>
      <c r="AS23" s="60">
        <f>'Retail Audit'!P23</f>
        <v>0</v>
      </c>
      <c r="AT23" s="28"/>
      <c r="AU23" s="31"/>
      <c r="AV23" s="31"/>
      <c r="AW23" s="34"/>
      <c r="AX23" s="31"/>
      <c r="AY23" s="28"/>
      <c r="AZ23" s="201"/>
      <c r="BA23" s="201"/>
      <c r="BB23" s="201"/>
      <c r="BC23" s="201"/>
      <c r="BD23" s="32"/>
      <c r="BE23" s="66">
        <f t="shared" ca="1" si="8"/>
        <v>0</v>
      </c>
    </row>
    <row r="24" spans="1:57" s="20" customFormat="1" x14ac:dyDescent="0.25">
      <c r="A24" s="20" t="s">
        <v>134</v>
      </c>
      <c r="B24" s="55" t="s">
        <v>20</v>
      </c>
      <c r="C24" s="66" t="str">
        <f t="shared" ca="1" si="9"/>
        <v/>
      </c>
      <c r="D24" s="39">
        <f t="shared" ca="1" si="10"/>
        <v>0</v>
      </c>
      <c r="E24" s="41">
        <f t="shared" ca="1" si="5"/>
        <v>0</v>
      </c>
      <c r="F24" s="41" t="str">
        <f t="shared" ca="1" si="11"/>
        <v>0000000000000</v>
      </c>
      <c r="G24" s="41">
        <f t="shared" ca="1" si="12"/>
        <v>0</v>
      </c>
      <c r="H24" s="39">
        <f t="shared" ca="1" si="6"/>
        <v>0</v>
      </c>
      <c r="I24" s="28"/>
      <c r="J24" s="28"/>
      <c r="K24" s="28"/>
      <c r="L24" s="29"/>
      <c r="M24" s="29"/>
      <c r="N24" s="207">
        <f t="shared" ca="1" si="13"/>
        <v>0</v>
      </c>
      <c r="O24" s="207">
        <f t="shared" ca="1" si="14"/>
        <v>0</v>
      </c>
      <c r="P24" s="46">
        <f t="shared" ca="1" si="15"/>
        <v>0</v>
      </c>
      <c r="Q24" s="209">
        <f t="shared" ca="1" si="16"/>
        <v>0</v>
      </c>
      <c r="R24" s="39">
        <f t="shared" ca="1" si="17"/>
        <v>0</v>
      </c>
      <c r="S24" s="213">
        <f t="shared" ca="1" si="18"/>
        <v>0</v>
      </c>
      <c r="T24" s="47">
        <f ca="1">_xlfn.IFS(AND(OR(J24="Warehouse",J24="Specialty"),$H24="Frozen",$R24="EACH")=TRUE,(($S24*$AB24)+Data!$C$2)/$AB24,AND(OR(J24="Warehouse",J24="Specialty"),$H24="Frozen")=TRUE,$S24+Data!$C$2,OR(J24="Warehouse",J24="Specialty")=TRUE,$S24*Data!$C$3,AND(J24&lt;&gt;"Warehouse",J24&lt;&gt;"Specialty"),$S24)</f>
        <v>0</v>
      </c>
      <c r="U24" s="49" t="str">
        <f t="shared" ca="1" si="19"/>
        <v>-</v>
      </c>
      <c r="V24" s="48">
        <f t="shared" ca="1" si="20"/>
        <v>0</v>
      </c>
      <c r="W24" s="51" t="str">
        <f t="shared" ca="1" si="0"/>
        <v/>
      </c>
      <c r="X24" s="30">
        <v>0.35</v>
      </c>
      <c r="Y24" s="51" t="str">
        <f ca="1">IFERROR(_xlfn.IFS($R24="CASE",(($T24/$V24))/(1-$X24),$R24="EACH",($T24*#REF!)/(1-$X24),$R24="WEIGHT (/kg)",$T24/(1-$X24)),"")</f>
        <v/>
      </c>
      <c r="Z24" s="62"/>
      <c r="AA24" s="53" t="str">
        <f t="shared" ca="1" si="1"/>
        <v/>
      </c>
      <c r="AB24" s="48">
        <f t="shared" ca="1" si="21"/>
        <v>0</v>
      </c>
      <c r="AC24" s="49" t="str">
        <f t="shared" ca="1" si="2"/>
        <v/>
      </c>
      <c r="AD24" s="72">
        <v>1</v>
      </c>
      <c r="AE24" s="30">
        <v>0.35</v>
      </c>
      <c r="AF24" s="51" t="str">
        <f t="shared" ca="1" si="3"/>
        <v/>
      </c>
      <c r="AG24" s="62"/>
      <c r="AH24" s="53" t="str">
        <f t="shared" ca="1" si="4"/>
        <v/>
      </c>
      <c r="AI24" s="60">
        <f ca="1">'Retail Audit'!G24</f>
        <v>0</v>
      </c>
      <c r="AJ24" s="60" t="str">
        <f t="shared" si="7"/>
        <v/>
      </c>
      <c r="AK24" s="60">
        <f>'Retail Audit'!H24</f>
        <v>0</v>
      </c>
      <c r="AL24" s="60">
        <f>'Retail Audit'!I24</f>
        <v>0</v>
      </c>
      <c r="AM24" s="60">
        <f>'Retail Audit'!J24</f>
        <v>0</v>
      </c>
      <c r="AN24" s="60">
        <f>'Retail Audit'!K24</f>
        <v>0</v>
      </c>
      <c r="AO24" s="60">
        <f>'Retail Audit'!L24</f>
        <v>0</v>
      </c>
      <c r="AP24" s="60">
        <f>'Retail Audit'!M24</f>
        <v>0</v>
      </c>
      <c r="AQ24" s="60">
        <f>'Retail Audit'!N24</f>
        <v>0</v>
      </c>
      <c r="AR24" s="60">
        <f>'Retail Audit'!O24</f>
        <v>0</v>
      </c>
      <c r="AS24" s="60">
        <f>'Retail Audit'!P24</f>
        <v>0</v>
      </c>
      <c r="AT24" s="28"/>
      <c r="AU24" s="31"/>
      <c r="AV24" s="31"/>
      <c r="AW24" s="34"/>
      <c r="AX24" s="31"/>
      <c r="AY24" s="28"/>
      <c r="AZ24" s="201"/>
      <c r="BA24" s="201"/>
      <c r="BB24" s="201"/>
      <c r="BC24" s="201"/>
      <c r="BD24" s="32"/>
      <c r="BE24" s="66">
        <f t="shared" ca="1" si="8"/>
        <v>0</v>
      </c>
    </row>
    <row r="25" spans="1:57" s="20" customFormat="1" x14ac:dyDescent="0.25">
      <c r="A25" s="20" t="s">
        <v>135</v>
      </c>
      <c r="B25" s="55" t="s">
        <v>112</v>
      </c>
      <c r="C25" s="66" t="str">
        <f t="shared" ca="1" si="9"/>
        <v/>
      </c>
      <c r="D25" s="39">
        <f t="shared" ca="1" si="10"/>
        <v>0</v>
      </c>
      <c r="E25" s="41">
        <f t="shared" ca="1" si="5"/>
        <v>0</v>
      </c>
      <c r="F25" s="41" t="str">
        <f t="shared" ca="1" si="11"/>
        <v>0000000000000</v>
      </c>
      <c r="G25" s="41">
        <f t="shared" ca="1" si="12"/>
        <v>0</v>
      </c>
      <c r="H25" s="39">
        <f t="shared" ca="1" si="6"/>
        <v>0</v>
      </c>
      <c r="I25" s="28"/>
      <c r="J25" s="28"/>
      <c r="K25" s="28"/>
      <c r="L25" s="29"/>
      <c r="M25" s="29"/>
      <c r="N25" s="207">
        <f t="shared" ca="1" si="13"/>
        <v>0</v>
      </c>
      <c r="O25" s="207">
        <f t="shared" ca="1" si="14"/>
        <v>0</v>
      </c>
      <c r="P25" s="46">
        <f t="shared" ca="1" si="15"/>
        <v>0</v>
      </c>
      <c r="Q25" s="209">
        <f t="shared" ca="1" si="16"/>
        <v>0</v>
      </c>
      <c r="R25" s="39">
        <f t="shared" ca="1" si="17"/>
        <v>0</v>
      </c>
      <c r="S25" s="213">
        <f t="shared" ca="1" si="18"/>
        <v>0</v>
      </c>
      <c r="T25" s="47">
        <f ca="1">_xlfn.IFS(AND(OR(J25="Warehouse",J25="Specialty"),$H25="Frozen",$R25="EACH")=TRUE,(($S25*$AB25)+Data!$C$2)/$AB25,AND(OR(J25="Warehouse",J25="Specialty"),$H25="Frozen")=TRUE,$S25+Data!$C$2,OR(J25="Warehouse",J25="Specialty")=TRUE,$S25*Data!$C$3,AND(J25&lt;&gt;"Warehouse",J25&lt;&gt;"Specialty"),$S25)</f>
        <v>0</v>
      </c>
      <c r="U25" s="49" t="str">
        <f t="shared" ca="1" si="19"/>
        <v>-</v>
      </c>
      <c r="V25" s="48">
        <f t="shared" ca="1" si="20"/>
        <v>0</v>
      </c>
      <c r="W25" s="51" t="str">
        <f t="shared" ca="1" si="0"/>
        <v/>
      </c>
      <c r="X25" s="30">
        <v>0.35</v>
      </c>
      <c r="Y25" s="51" t="str">
        <f ca="1">IFERROR(_xlfn.IFS($R25="CASE",(($T25/$V25))/(1-$X25),$R25="EACH",($T25*#REF!)/(1-$X25),$R25="WEIGHT (/kg)",$T25/(1-$X25)),"")</f>
        <v/>
      </c>
      <c r="Z25" s="62"/>
      <c r="AA25" s="53" t="str">
        <f t="shared" ca="1" si="1"/>
        <v/>
      </c>
      <c r="AB25" s="48">
        <f t="shared" ca="1" si="21"/>
        <v>0</v>
      </c>
      <c r="AC25" s="49" t="str">
        <f t="shared" ca="1" si="2"/>
        <v/>
      </c>
      <c r="AD25" s="72">
        <v>1</v>
      </c>
      <c r="AE25" s="30">
        <v>0.35</v>
      </c>
      <c r="AF25" s="51" t="str">
        <f t="shared" ca="1" si="3"/>
        <v/>
      </c>
      <c r="AG25" s="62"/>
      <c r="AH25" s="53" t="str">
        <f t="shared" ca="1" si="4"/>
        <v/>
      </c>
      <c r="AI25" s="60">
        <f ca="1">'Retail Audit'!G25</f>
        <v>0</v>
      </c>
      <c r="AJ25" s="60" t="str">
        <f t="shared" si="7"/>
        <v/>
      </c>
      <c r="AK25" s="60">
        <f>'Retail Audit'!H25</f>
        <v>0</v>
      </c>
      <c r="AL25" s="60">
        <f>'Retail Audit'!I25</f>
        <v>0</v>
      </c>
      <c r="AM25" s="60">
        <f>'Retail Audit'!J25</f>
        <v>0</v>
      </c>
      <c r="AN25" s="60">
        <f>'Retail Audit'!K25</f>
        <v>0</v>
      </c>
      <c r="AO25" s="60">
        <f>'Retail Audit'!L25</f>
        <v>0</v>
      </c>
      <c r="AP25" s="60">
        <f>'Retail Audit'!M25</f>
        <v>0</v>
      </c>
      <c r="AQ25" s="60">
        <f>'Retail Audit'!N25</f>
        <v>0</v>
      </c>
      <c r="AR25" s="60">
        <f>'Retail Audit'!O25</f>
        <v>0</v>
      </c>
      <c r="AS25" s="60">
        <f>'Retail Audit'!P25</f>
        <v>0</v>
      </c>
      <c r="AT25" s="28"/>
      <c r="AU25" s="31"/>
      <c r="AV25" s="31"/>
      <c r="AW25" s="34"/>
      <c r="AX25" s="31"/>
      <c r="AY25" s="28"/>
      <c r="AZ25" s="201"/>
      <c r="BA25" s="201"/>
      <c r="BB25" s="201"/>
      <c r="BC25" s="201"/>
      <c r="BD25" s="32"/>
      <c r="BE25" s="66">
        <f t="shared" ca="1" si="8"/>
        <v>0</v>
      </c>
    </row>
    <row r="26" spans="1:57" s="20" customFormat="1" x14ac:dyDescent="0.25">
      <c r="A26" s="20" t="s">
        <v>136</v>
      </c>
      <c r="B26" s="55" t="s">
        <v>166</v>
      </c>
      <c r="C26" s="66" t="str">
        <f t="shared" ca="1" si="9"/>
        <v/>
      </c>
      <c r="D26" s="39">
        <f t="shared" ca="1" si="10"/>
        <v>0</v>
      </c>
      <c r="E26" s="41">
        <f t="shared" ca="1" si="5"/>
        <v>0</v>
      </c>
      <c r="F26" s="41" t="str">
        <f t="shared" ca="1" si="11"/>
        <v>0000000000000</v>
      </c>
      <c r="G26" s="41">
        <f t="shared" ca="1" si="12"/>
        <v>0</v>
      </c>
      <c r="H26" s="39">
        <f t="shared" ca="1" si="6"/>
        <v>0</v>
      </c>
      <c r="I26" s="28"/>
      <c r="J26" s="28"/>
      <c r="K26" s="28"/>
      <c r="L26" s="29"/>
      <c r="M26" s="29"/>
      <c r="N26" s="207">
        <f t="shared" ca="1" si="13"/>
        <v>0</v>
      </c>
      <c r="O26" s="207">
        <f t="shared" ca="1" si="14"/>
        <v>0</v>
      </c>
      <c r="P26" s="46">
        <f t="shared" ca="1" si="15"/>
        <v>0</v>
      </c>
      <c r="Q26" s="209">
        <f t="shared" ca="1" si="16"/>
        <v>0</v>
      </c>
      <c r="R26" s="39">
        <f t="shared" ca="1" si="17"/>
        <v>0</v>
      </c>
      <c r="S26" s="213">
        <f t="shared" ca="1" si="18"/>
        <v>0</v>
      </c>
      <c r="T26" s="47">
        <f ca="1">_xlfn.IFS(AND(OR(J26="Warehouse",J26="Specialty"),$H26="Frozen",$R26="EACH")=TRUE,(($S26*$AB26)+Data!$C$2)/$AB26,AND(OR(J26="Warehouse",J26="Specialty"),$H26="Frozen")=TRUE,$S26+Data!$C$2,OR(J26="Warehouse",J26="Specialty")=TRUE,$S26*Data!$C$3,AND(J26&lt;&gt;"Warehouse",J26&lt;&gt;"Specialty"),$S26)</f>
        <v>0</v>
      </c>
      <c r="U26" s="49" t="str">
        <f t="shared" ca="1" si="19"/>
        <v>-</v>
      </c>
      <c r="V26" s="48">
        <f t="shared" ca="1" si="20"/>
        <v>0</v>
      </c>
      <c r="W26" s="51" t="str">
        <f t="shared" ca="1" si="0"/>
        <v/>
      </c>
      <c r="X26" s="30">
        <v>0.35</v>
      </c>
      <c r="Y26" s="51" t="str">
        <f ca="1">IFERROR(_xlfn.IFS($R26="CASE",(($T26/$V26))/(1-$X26),$R26="EACH",($T26*#REF!)/(1-$X26),$R26="WEIGHT (/kg)",$T26/(1-$X26)),"")</f>
        <v/>
      </c>
      <c r="Z26" s="62"/>
      <c r="AA26" s="53" t="str">
        <f t="shared" ca="1" si="1"/>
        <v/>
      </c>
      <c r="AB26" s="48">
        <f t="shared" ca="1" si="21"/>
        <v>0</v>
      </c>
      <c r="AC26" s="49" t="str">
        <f t="shared" ca="1" si="2"/>
        <v/>
      </c>
      <c r="AD26" s="72">
        <v>1</v>
      </c>
      <c r="AE26" s="30">
        <v>0.35</v>
      </c>
      <c r="AF26" s="51" t="str">
        <f t="shared" ca="1" si="3"/>
        <v/>
      </c>
      <c r="AG26" s="62"/>
      <c r="AH26" s="53" t="str">
        <f t="shared" ca="1" si="4"/>
        <v/>
      </c>
      <c r="AI26" s="60">
        <f ca="1">'Retail Audit'!G26</f>
        <v>0</v>
      </c>
      <c r="AJ26" s="60" t="str">
        <f t="shared" si="7"/>
        <v/>
      </c>
      <c r="AK26" s="60">
        <f>'Retail Audit'!H26</f>
        <v>0</v>
      </c>
      <c r="AL26" s="60">
        <f>'Retail Audit'!I26</f>
        <v>0</v>
      </c>
      <c r="AM26" s="60">
        <f>'Retail Audit'!J26</f>
        <v>0</v>
      </c>
      <c r="AN26" s="60">
        <f>'Retail Audit'!K26</f>
        <v>0</v>
      </c>
      <c r="AO26" s="60">
        <f>'Retail Audit'!L26</f>
        <v>0</v>
      </c>
      <c r="AP26" s="60">
        <f>'Retail Audit'!M26</f>
        <v>0</v>
      </c>
      <c r="AQ26" s="60">
        <f>'Retail Audit'!N26</f>
        <v>0</v>
      </c>
      <c r="AR26" s="60">
        <f>'Retail Audit'!O26</f>
        <v>0</v>
      </c>
      <c r="AS26" s="60">
        <f>'Retail Audit'!P26</f>
        <v>0</v>
      </c>
      <c r="AT26" s="28"/>
      <c r="AU26" s="31"/>
      <c r="AV26" s="31"/>
      <c r="AW26" s="34"/>
      <c r="AX26" s="31"/>
      <c r="AY26" s="28"/>
      <c r="AZ26" s="201"/>
      <c r="BA26" s="201"/>
      <c r="BB26" s="201"/>
      <c r="BC26" s="201"/>
      <c r="BD26" s="32"/>
      <c r="BE26" s="66">
        <f t="shared" ca="1" si="8"/>
        <v>0</v>
      </c>
    </row>
    <row r="27" spans="1:57" s="20" customFormat="1" x14ac:dyDescent="0.25">
      <c r="A27" s="20" t="s">
        <v>137</v>
      </c>
      <c r="B27" s="55" t="s">
        <v>167</v>
      </c>
      <c r="C27" s="66" t="str">
        <f t="shared" ca="1" si="9"/>
        <v/>
      </c>
      <c r="D27" s="39">
        <f t="shared" ca="1" si="10"/>
        <v>0</v>
      </c>
      <c r="E27" s="41">
        <f t="shared" ca="1" si="5"/>
        <v>0</v>
      </c>
      <c r="F27" s="41" t="str">
        <f t="shared" ca="1" si="11"/>
        <v>0000000000000</v>
      </c>
      <c r="G27" s="41">
        <f t="shared" ca="1" si="12"/>
        <v>0</v>
      </c>
      <c r="H27" s="39">
        <f t="shared" ca="1" si="6"/>
        <v>0</v>
      </c>
      <c r="I27" s="28"/>
      <c r="J27" s="28"/>
      <c r="K27" s="28"/>
      <c r="L27" s="29"/>
      <c r="M27" s="29"/>
      <c r="N27" s="207">
        <f t="shared" ca="1" si="13"/>
        <v>0</v>
      </c>
      <c r="O27" s="207">
        <f t="shared" ca="1" si="14"/>
        <v>0</v>
      </c>
      <c r="P27" s="46">
        <f t="shared" ca="1" si="15"/>
        <v>0</v>
      </c>
      <c r="Q27" s="209">
        <f t="shared" ca="1" si="16"/>
        <v>0</v>
      </c>
      <c r="R27" s="39">
        <f t="shared" ca="1" si="17"/>
        <v>0</v>
      </c>
      <c r="S27" s="213">
        <f t="shared" ca="1" si="18"/>
        <v>0</v>
      </c>
      <c r="T27" s="47">
        <f ca="1">_xlfn.IFS(AND(OR(J27="Warehouse",J27="Specialty"),$H27="Frozen",$R27="EACH")=TRUE,(($S27*$AB27)+Data!$C$2)/$AB27,AND(OR(J27="Warehouse",J27="Specialty"),$H27="Frozen")=TRUE,$S27+Data!$C$2,OR(J27="Warehouse",J27="Specialty")=TRUE,$S27*Data!$C$3,AND(J27&lt;&gt;"Warehouse",J27&lt;&gt;"Specialty"),$S27)</f>
        <v>0</v>
      </c>
      <c r="U27" s="49" t="str">
        <f t="shared" ca="1" si="19"/>
        <v>-</v>
      </c>
      <c r="V27" s="48">
        <f t="shared" ca="1" si="20"/>
        <v>0</v>
      </c>
      <c r="W27" s="51" t="str">
        <f t="shared" ca="1" si="0"/>
        <v/>
      </c>
      <c r="X27" s="30">
        <v>0.35</v>
      </c>
      <c r="Y27" s="51" t="str">
        <f ca="1">IFERROR(_xlfn.IFS($R27="CASE",(($T27/$V27))/(1-$X27),$R27="EACH",($T27*#REF!)/(1-$X27),$R27="WEIGHT (/kg)",$T27/(1-$X27)),"")</f>
        <v/>
      </c>
      <c r="Z27" s="62"/>
      <c r="AA27" s="53" t="str">
        <f t="shared" ca="1" si="1"/>
        <v/>
      </c>
      <c r="AB27" s="48">
        <f t="shared" ca="1" si="21"/>
        <v>0</v>
      </c>
      <c r="AC27" s="49" t="str">
        <f t="shared" ca="1" si="2"/>
        <v/>
      </c>
      <c r="AD27" s="72">
        <v>1</v>
      </c>
      <c r="AE27" s="30">
        <v>0.35</v>
      </c>
      <c r="AF27" s="51" t="str">
        <f t="shared" ca="1" si="3"/>
        <v/>
      </c>
      <c r="AG27" s="62"/>
      <c r="AH27" s="53" t="str">
        <f t="shared" ca="1" si="4"/>
        <v/>
      </c>
      <c r="AI27" s="60">
        <f ca="1">'Retail Audit'!G27</f>
        <v>0</v>
      </c>
      <c r="AJ27" s="60" t="str">
        <f t="shared" si="7"/>
        <v/>
      </c>
      <c r="AK27" s="60">
        <f>'Retail Audit'!H27</f>
        <v>0</v>
      </c>
      <c r="AL27" s="60">
        <f>'Retail Audit'!I27</f>
        <v>0</v>
      </c>
      <c r="AM27" s="60">
        <f>'Retail Audit'!J27</f>
        <v>0</v>
      </c>
      <c r="AN27" s="60">
        <f>'Retail Audit'!K27</f>
        <v>0</v>
      </c>
      <c r="AO27" s="60">
        <f>'Retail Audit'!L27</f>
        <v>0</v>
      </c>
      <c r="AP27" s="60">
        <f>'Retail Audit'!M27</f>
        <v>0</v>
      </c>
      <c r="AQ27" s="60">
        <f>'Retail Audit'!N27</f>
        <v>0</v>
      </c>
      <c r="AR27" s="60">
        <f>'Retail Audit'!O27</f>
        <v>0</v>
      </c>
      <c r="AS27" s="60">
        <f>'Retail Audit'!P27</f>
        <v>0</v>
      </c>
      <c r="AT27" s="28"/>
      <c r="AU27" s="31"/>
      <c r="AV27" s="31"/>
      <c r="AW27" s="34"/>
      <c r="AX27" s="31"/>
      <c r="AY27" s="28"/>
      <c r="AZ27" s="201"/>
      <c r="BA27" s="201"/>
      <c r="BB27" s="201"/>
      <c r="BC27" s="201"/>
      <c r="BD27" s="32"/>
      <c r="BE27" s="66">
        <f t="shared" ca="1" si="8"/>
        <v>0</v>
      </c>
    </row>
    <row r="28" spans="1:57" s="20" customFormat="1" x14ac:dyDescent="0.25">
      <c r="A28" s="20" t="s">
        <v>139</v>
      </c>
      <c r="B28" s="55" t="s">
        <v>168</v>
      </c>
      <c r="C28" s="66" t="str">
        <f t="shared" ca="1" si="9"/>
        <v/>
      </c>
      <c r="D28" s="39">
        <f t="shared" ca="1" si="10"/>
        <v>0</v>
      </c>
      <c r="E28" s="41">
        <f t="shared" ca="1" si="5"/>
        <v>0</v>
      </c>
      <c r="F28" s="41" t="str">
        <f t="shared" ca="1" si="11"/>
        <v>0000000000000</v>
      </c>
      <c r="G28" s="41">
        <f t="shared" ca="1" si="12"/>
        <v>0</v>
      </c>
      <c r="H28" s="39">
        <f t="shared" ca="1" si="6"/>
        <v>0</v>
      </c>
      <c r="I28" s="28"/>
      <c r="J28" s="28"/>
      <c r="K28" s="28"/>
      <c r="L28" s="29"/>
      <c r="M28" s="29"/>
      <c r="N28" s="207">
        <f t="shared" ca="1" si="13"/>
        <v>0</v>
      </c>
      <c r="O28" s="207">
        <f t="shared" ca="1" si="14"/>
        <v>0</v>
      </c>
      <c r="P28" s="46">
        <f t="shared" ca="1" si="15"/>
        <v>0</v>
      </c>
      <c r="Q28" s="209">
        <f t="shared" ca="1" si="16"/>
        <v>0</v>
      </c>
      <c r="R28" s="39">
        <f t="shared" ca="1" si="17"/>
        <v>0</v>
      </c>
      <c r="S28" s="213">
        <f t="shared" ca="1" si="18"/>
        <v>0</v>
      </c>
      <c r="T28" s="47">
        <f ca="1">_xlfn.IFS(AND(OR(J28="Warehouse",J28="Specialty"),$H28="Frozen",$R28="EACH")=TRUE,(($S28*$AB28)+Data!$C$2)/$AB28,AND(OR(J28="Warehouse",J28="Specialty"),$H28="Frozen")=TRUE,$S28+Data!$C$2,OR(J28="Warehouse",J28="Specialty")=TRUE,$S28*Data!$C$3,AND(J28&lt;&gt;"Warehouse",J28&lt;&gt;"Specialty"),$S28)</f>
        <v>0</v>
      </c>
      <c r="U28" s="49" t="str">
        <f t="shared" ca="1" si="19"/>
        <v>-</v>
      </c>
      <c r="V28" s="48">
        <f t="shared" ca="1" si="20"/>
        <v>0</v>
      </c>
      <c r="W28" s="51" t="str">
        <f t="shared" ca="1" si="0"/>
        <v/>
      </c>
      <c r="X28" s="30">
        <v>0.35</v>
      </c>
      <c r="Y28" s="51" t="str">
        <f ca="1">IFERROR(_xlfn.IFS($R28="CASE",(($T28/$V28))/(1-$X28),$R28="EACH",($T28*#REF!)/(1-$X28),$R28="WEIGHT (/kg)",$T28/(1-$X28)),"")</f>
        <v/>
      </c>
      <c r="Z28" s="62"/>
      <c r="AA28" s="53" t="str">
        <f t="shared" ca="1" si="1"/>
        <v/>
      </c>
      <c r="AB28" s="48">
        <f t="shared" ca="1" si="21"/>
        <v>0</v>
      </c>
      <c r="AC28" s="49" t="str">
        <f t="shared" ca="1" si="2"/>
        <v/>
      </c>
      <c r="AD28" s="72">
        <v>1</v>
      </c>
      <c r="AE28" s="30">
        <v>0.35</v>
      </c>
      <c r="AF28" s="51" t="str">
        <f t="shared" ca="1" si="3"/>
        <v/>
      </c>
      <c r="AG28" s="62"/>
      <c r="AH28" s="53" t="str">
        <f t="shared" ca="1" si="4"/>
        <v/>
      </c>
      <c r="AI28" s="60">
        <f ca="1">'Retail Audit'!G28</f>
        <v>0</v>
      </c>
      <c r="AJ28" s="60" t="str">
        <f t="shared" si="7"/>
        <v/>
      </c>
      <c r="AK28" s="60">
        <f>'Retail Audit'!H28</f>
        <v>0</v>
      </c>
      <c r="AL28" s="60">
        <f>'Retail Audit'!I28</f>
        <v>0</v>
      </c>
      <c r="AM28" s="60">
        <f>'Retail Audit'!J28</f>
        <v>0</v>
      </c>
      <c r="AN28" s="60">
        <f>'Retail Audit'!K28</f>
        <v>0</v>
      </c>
      <c r="AO28" s="60">
        <f>'Retail Audit'!L28</f>
        <v>0</v>
      </c>
      <c r="AP28" s="60">
        <f>'Retail Audit'!M28</f>
        <v>0</v>
      </c>
      <c r="AQ28" s="60">
        <f>'Retail Audit'!N28</f>
        <v>0</v>
      </c>
      <c r="AR28" s="60">
        <f>'Retail Audit'!O28</f>
        <v>0</v>
      </c>
      <c r="AS28" s="60">
        <f>'Retail Audit'!P28</f>
        <v>0</v>
      </c>
      <c r="AT28" s="28"/>
      <c r="AU28" s="31"/>
      <c r="AV28" s="31"/>
      <c r="AW28" s="34"/>
      <c r="AX28" s="31"/>
      <c r="AY28" s="28"/>
      <c r="AZ28" s="201"/>
      <c r="BA28" s="201"/>
      <c r="BB28" s="201"/>
      <c r="BC28" s="201"/>
      <c r="BD28" s="32"/>
      <c r="BE28" s="66">
        <f t="shared" ca="1" si="8"/>
        <v>0</v>
      </c>
    </row>
    <row r="29" spans="1:57" s="20" customFormat="1" x14ac:dyDescent="0.25">
      <c r="A29" s="20" t="s">
        <v>140</v>
      </c>
      <c r="B29" s="55" t="s">
        <v>169</v>
      </c>
      <c r="C29" s="66" t="str">
        <f t="shared" ca="1" si="9"/>
        <v/>
      </c>
      <c r="D29" s="39">
        <f t="shared" ca="1" si="10"/>
        <v>0</v>
      </c>
      <c r="E29" s="41">
        <f t="shared" ca="1" si="5"/>
        <v>0</v>
      </c>
      <c r="F29" s="41" t="str">
        <f t="shared" ca="1" si="11"/>
        <v>0000000000000</v>
      </c>
      <c r="G29" s="41">
        <f t="shared" ca="1" si="12"/>
        <v>0</v>
      </c>
      <c r="H29" s="39">
        <f t="shared" ca="1" si="6"/>
        <v>0</v>
      </c>
      <c r="I29" s="28"/>
      <c r="J29" s="28"/>
      <c r="K29" s="28"/>
      <c r="L29" s="29"/>
      <c r="M29" s="29"/>
      <c r="N29" s="207">
        <f t="shared" ca="1" si="13"/>
        <v>0</v>
      </c>
      <c r="O29" s="207">
        <f t="shared" ca="1" si="14"/>
        <v>0</v>
      </c>
      <c r="P29" s="46">
        <f t="shared" ca="1" si="15"/>
        <v>0</v>
      </c>
      <c r="Q29" s="209">
        <f t="shared" ca="1" si="16"/>
        <v>0</v>
      </c>
      <c r="R29" s="39">
        <f t="shared" ca="1" si="17"/>
        <v>0</v>
      </c>
      <c r="S29" s="213">
        <f t="shared" ca="1" si="18"/>
        <v>0</v>
      </c>
      <c r="T29" s="47">
        <f ca="1">_xlfn.IFS(AND(OR(J29="Warehouse",J29="Specialty"),$H29="Frozen",$R29="EACH")=TRUE,(($S29*$AB29)+Data!$C$2)/$AB29,AND(OR(J29="Warehouse",J29="Specialty"),$H29="Frozen")=TRUE,$S29+Data!$C$2,OR(J29="Warehouse",J29="Specialty")=TRUE,$S29*Data!$C$3,AND(J29&lt;&gt;"Warehouse",J29&lt;&gt;"Specialty"),$S29)</f>
        <v>0</v>
      </c>
      <c r="U29" s="49" t="str">
        <f t="shared" ca="1" si="19"/>
        <v>-</v>
      </c>
      <c r="V29" s="48">
        <f t="shared" ca="1" si="20"/>
        <v>0</v>
      </c>
      <c r="W29" s="51" t="str">
        <f t="shared" ca="1" si="0"/>
        <v/>
      </c>
      <c r="X29" s="30">
        <v>0.35</v>
      </c>
      <c r="Y29" s="51" t="str">
        <f ca="1">IFERROR(_xlfn.IFS($R29="CASE",(($T29/$V29))/(1-$X29),$R29="EACH",($T29*#REF!)/(1-$X29),$R29="WEIGHT (/kg)",$T29/(1-$X29)),"")</f>
        <v/>
      </c>
      <c r="Z29" s="62"/>
      <c r="AA29" s="53" t="str">
        <f t="shared" ca="1" si="1"/>
        <v/>
      </c>
      <c r="AB29" s="48">
        <f t="shared" ca="1" si="21"/>
        <v>0</v>
      </c>
      <c r="AC29" s="49" t="str">
        <f t="shared" ca="1" si="2"/>
        <v/>
      </c>
      <c r="AD29" s="72">
        <v>1</v>
      </c>
      <c r="AE29" s="30">
        <v>0.35</v>
      </c>
      <c r="AF29" s="51" t="str">
        <f t="shared" ca="1" si="3"/>
        <v/>
      </c>
      <c r="AG29" s="62"/>
      <c r="AH29" s="53" t="str">
        <f t="shared" ca="1" si="4"/>
        <v/>
      </c>
      <c r="AI29" s="60">
        <f ca="1">'Retail Audit'!G29</f>
        <v>0</v>
      </c>
      <c r="AJ29" s="60" t="str">
        <f t="shared" si="7"/>
        <v/>
      </c>
      <c r="AK29" s="60">
        <f>'Retail Audit'!H29</f>
        <v>0</v>
      </c>
      <c r="AL29" s="60">
        <f>'Retail Audit'!I29</f>
        <v>0</v>
      </c>
      <c r="AM29" s="60">
        <f>'Retail Audit'!J29</f>
        <v>0</v>
      </c>
      <c r="AN29" s="60">
        <f>'Retail Audit'!K29</f>
        <v>0</v>
      </c>
      <c r="AO29" s="60">
        <f>'Retail Audit'!L29</f>
        <v>0</v>
      </c>
      <c r="AP29" s="60">
        <f>'Retail Audit'!M29</f>
        <v>0</v>
      </c>
      <c r="AQ29" s="60">
        <f>'Retail Audit'!N29</f>
        <v>0</v>
      </c>
      <c r="AR29" s="60">
        <f>'Retail Audit'!O29</f>
        <v>0</v>
      </c>
      <c r="AS29" s="60">
        <f>'Retail Audit'!P29</f>
        <v>0</v>
      </c>
      <c r="AT29" s="28"/>
      <c r="AU29" s="31"/>
      <c r="AV29" s="31"/>
      <c r="AW29" s="34"/>
      <c r="AX29" s="31"/>
      <c r="AY29" s="28"/>
      <c r="AZ29" s="201"/>
      <c r="BA29" s="201"/>
      <c r="BB29" s="201"/>
      <c r="BC29" s="201"/>
      <c r="BD29" s="32"/>
      <c r="BE29" s="66">
        <f t="shared" ca="1" si="8"/>
        <v>0</v>
      </c>
    </row>
    <row r="30" spans="1:57" s="20" customFormat="1" x14ac:dyDescent="0.25">
      <c r="A30" s="20" t="s">
        <v>141</v>
      </c>
      <c r="B30" s="55" t="s">
        <v>170</v>
      </c>
      <c r="C30" s="66" t="str">
        <f t="shared" ca="1" si="9"/>
        <v/>
      </c>
      <c r="D30" s="39">
        <f t="shared" ca="1" si="10"/>
        <v>0</v>
      </c>
      <c r="E30" s="41">
        <f t="shared" ca="1" si="5"/>
        <v>0</v>
      </c>
      <c r="F30" s="41" t="str">
        <f t="shared" ca="1" si="11"/>
        <v>0000000000000</v>
      </c>
      <c r="G30" s="41">
        <f t="shared" ca="1" si="12"/>
        <v>0</v>
      </c>
      <c r="H30" s="39">
        <f t="shared" ca="1" si="6"/>
        <v>0</v>
      </c>
      <c r="I30" s="28"/>
      <c r="J30" s="28"/>
      <c r="K30" s="28"/>
      <c r="L30" s="29"/>
      <c r="M30" s="29"/>
      <c r="N30" s="207">
        <f t="shared" ca="1" si="13"/>
        <v>0</v>
      </c>
      <c r="O30" s="207">
        <f t="shared" ca="1" si="14"/>
        <v>0</v>
      </c>
      <c r="P30" s="46">
        <f t="shared" ca="1" si="15"/>
        <v>0</v>
      </c>
      <c r="Q30" s="209">
        <f t="shared" ca="1" si="16"/>
        <v>0</v>
      </c>
      <c r="R30" s="39">
        <f t="shared" ca="1" si="17"/>
        <v>0</v>
      </c>
      <c r="S30" s="213">
        <f t="shared" ca="1" si="18"/>
        <v>0</v>
      </c>
      <c r="T30" s="47">
        <f ca="1">_xlfn.IFS(AND(OR(J30="Warehouse",J30="Specialty"),$H30="Frozen",$R30="EACH")=TRUE,(($S30*$AB30)+Data!$C$2)/$AB30,AND(OR(J30="Warehouse",J30="Specialty"),$H30="Frozen")=TRUE,$S30+Data!$C$2,OR(J30="Warehouse",J30="Specialty")=TRUE,$S30*Data!$C$3,AND(J30&lt;&gt;"Warehouse",J30&lt;&gt;"Specialty"),$S30)</f>
        <v>0</v>
      </c>
      <c r="U30" s="49" t="str">
        <f t="shared" ca="1" si="19"/>
        <v>-</v>
      </c>
      <c r="V30" s="48">
        <f t="shared" ca="1" si="20"/>
        <v>0</v>
      </c>
      <c r="W30" s="51" t="str">
        <f t="shared" ca="1" si="0"/>
        <v/>
      </c>
      <c r="X30" s="30">
        <v>0.35</v>
      </c>
      <c r="Y30" s="51" t="str">
        <f ca="1">IFERROR(_xlfn.IFS($R30="CASE",(($T30/$V30))/(1-$X30),$R30="EACH",($T30*#REF!)/(1-$X30),$R30="WEIGHT (/kg)",$T30/(1-$X30)),"")</f>
        <v/>
      </c>
      <c r="Z30" s="62"/>
      <c r="AA30" s="53" t="str">
        <f t="shared" ca="1" si="1"/>
        <v/>
      </c>
      <c r="AB30" s="48">
        <f t="shared" ca="1" si="21"/>
        <v>0</v>
      </c>
      <c r="AC30" s="49" t="str">
        <f t="shared" ca="1" si="2"/>
        <v/>
      </c>
      <c r="AD30" s="72">
        <v>1</v>
      </c>
      <c r="AE30" s="30">
        <v>0.35</v>
      </c>
      <c r="AF30" s="51" t="str">
        <f t="shared" ca="1" si="3"/>
        <v/>
      </c>
      <c r="AG30" s="62"/>
      <c r="AH30" s="53" t="str">
        <f t="shared" ca="1" si="4"/>
        <v/>
      </c>
      <c r="AI30" s="60">
        <f ca="1">'Retail Audit'!G30</f>
        <v>0</v>
      </c>
      <c r="AJ30" s="60" t="str">
        <f t="shared" si="7"/>
        <v/>
      </c>
      <c r="AK30" s="60">
        <f>'Retail Audit'!H30</f>
        <v>0</v>
      </c>
      <c r="AL30" s="60">
        <f>'Retail Audit'!I30</f>
        <v>0</v>
      </c>
      <c r="AM30" s="60">
        <f>'Retail Audit'!J30</f>
        <v>0</v>
      </c>
      <c r="AN30" s="60">
        <f>'Retail Audit'!K30</f>
        <v>0</v>
      </c>
      <c r="AO30" s="60">
        <f>'Retail Audit'!L30</f>
        <v>0</v>
      </c>
      <c r="AP30" s="60">
        <f>'Retail Audit'!M30</f>
        <v>0</v>
      </c>
      <c r="AQ30" s="60">
        <f>'Retail Audit'!N30</f>
        <v>0</v>
      </c>
      <c r="AR30" s="60">
        <f>'Retail Audit'!O30</f>
        <v>0</v>
      </c>
      <c r="AS30" s="60">
        <f>'Retail Audit'!P30</f>
        <v>0</v>
      </c>
      <c r="AT30" s="28"/>
      <c r="AU30" s="31"/>
      <c r="AV30" s="31"/>
      <c r="AW30" s="34"/>
      <c r="AX30" s="31"/>
      <c r="AY30" s="28"/>
      <c r="AZ30" s="201"/>
      <c r="BA30" s="201"/>
      <c r="BB30" s="201"/>
      <c r="BC30" s="201"/>
      <c r="BD30" s="32"/>
      <c r="BE30" s="66">
        <f t="shared" ca="1" si="8"/>
        <v>0</v>
      </c>
    </row>
    <row r="31" spans="1:57" s="20" customFormat="1" x14ac:dyDescent="0.25">
      <c r="A31" s="20" t="s">
        <v>142</v>
      </c>
      <c r="B31" s="55" t="s">
        <v>171</v>
      </c>
      <c r="C31" s="66" t="str">
        <f t="shared" ca="1" si="9"/>
        <v/>
      </c>
      <c r="D31" s="39">
        <f t="shared" ca="1" si="10"/>
        <v>0</v>
      </c>
      <c r="E31" s="41">
        <f t="shared" ca="1" si="5"/>
        <v>0</v>
      </c>
      <c r="F31" s="41" t="str">
        <f t="shared" ca="1" si="11"/>
        <v>0000000000000</v>
      </c>
      <c r="G31" s="41">
        <f t="shared" ca="1" si="12"/>
        <v>0</v>
      </c>
      <c r="H31" s="39">
        <f t="shared" ca="1" si="6"/>
        <v>0</v>
      </c>
      <c r="I31" s="28"/>
      <c r="J31" s="28"/>
      <c r="K31" s="28"/>
      <c r="L31" s="29"/>
      <c r="M31" s="29"/>
      <c r="N31" s="207">
        <f t="shared" ca="1" si="13"/>
        <v>0</v>
      </c>
      <c r="O31" s="207">
        <f t="shared" ca="1" si="14"/>
        <v>0</v>
      </c>
      <c r="P31" s="46">
        <f t="shared" ca="1" si="15"/>
        <v>0</v>
      </c>
      <c r="Q31" s="209">
        <f t="shared" ca="1" si="16"/>
        <v>0</v>
      </c>
      <c r="R31" s="39">
        <f t="shared" ca="1" si="17"/>
        <v>0</v>
      </c>
      <c r="S31" s="213">
        <f t="shared" ca="1" si="18"/>
        <v>0</v>
      </c>
      <c r="T31" s="47">
        <f ca="1">_xlfn.IFS(AND(OR(J31="Warehouse",J31="Specialty"),$H31="Frozen",$R31="EACH")=TRUE,(($S31*$AB31)+Data!$C$2)/$AB31,AND(OR(J31="Warehouse",J31="Specialty"),$H31="Frozen")=TRUE,$S31+Data!$C$2,OR(J31="Warehouse",J31="Specialty")=TRUE,$S31*Data!$C$3,AND(J31&lt;&gt;"Warehouse",J31&lt;&gt;"Specialty"),$S31)</f>
        <v>0</v>
      </c>
      <c r="U31" s="49" t="str">
        <f t="shared" ca="1" si="19"/>
        <v>-</v>
      </c>
      <c r="V31" s="48">
        <f t="shared" ca="1" si="20"/>
        <v>0</v>
      </c>
      <c r="W31" s="51" t="str">
        <f t="shared" ca="1" si="0"/>
        <v/>
      </c>
      <c r="X31" s="30">
        <v>0.35</v>
      </c>
      <c r="Y31" s="51" t="str">
        <f ca="1">IFERROR(_xlfn.IFS($R31="CASE",(($T31/$V31))/(1-$X31),$R31="EACH",($T31*#REF!)/(1-$X31),$R31="WEIGHT (/kg)",$T31/(1-$X31)),"")</f>
        <v/>
      </c>
      <c r="Z31" s="62"/>
      <c r="AA31" s="53" t="str">
        <f t="shared" ca="1" si="1"/>
        <v/>
      </c>
      <c r="AB31" s="48">
        <f t="shared" ca="1" si="21"/>
        <v>0</v>
      </c>
      <c r="AC31" s="49" t="str">
        <f t="shared" ca="1" si="2"/>
        <v/>
      </c>
      <c r="AD31" s="72">
        <v>1</v>
      </c>
      <c r="AE31" s="30">
        <v>0.35</v>
      </c>
      <c r="AF31" s="51" t="str">
        <f t="shared" ca="1" si="3"/>
        <v/>
      </c>
      <c r="AG31" s="62"/>
      <c r="AH31" s="53" t="str">
        <f t="shared" ca="1" si="4"/>
        <v/>
      </c>
      <c r="AI31" s="60">
        <f ca="1">'Retail Audit'!G31</f>
        <v>0</v>
      </c>
      <c r="AJ31" s="60" t="str">
        <f t="shared" si="7"/>
        <v/>
      </c>
      <c r="AK31" s="60">
        <f>'Retail Audit'!H31</f>
        <v>0</v>
      </c>
      <c r="AL31" s="60">
        <f>'Retail Audit'!I31</f>
        <v>0</v>
      </c>
      <c r="AM31" s="60">
        <f>'Retail Audit'!J31</f>
        <v>0</v>
      </c>
      <c r="AN31" s="60">
        <f>'Retail Audit'!K31</f>
        <v>0</v>
      </c>
      <c r="AO31" s="60">
        <f>'Retail Audit'!L31</f>
        <v>0</v>
      </c>
      <c r="AP31" s="60">
        <f>'Retail Audit'!M31</f>
        <v>0</v>
      </c>
      <c r="AQ31" s="60">
        <f>'Retail Audit'!N31</f>
        <v>0</v>
      </c>
      <c r="AR31" s="60">
        <f>'Retail Audit'!O31</f>
        <v>0</v>
      </c>
      <c r="AS31" s="60">
        <f>'Retail Audit'!P31</f>
        <v>0</v>
      </c>
      <c r="AT31" s="28"/>
      <c r="AU31" s="31"/>
      <c r="AV31" s="31"/>
      <c r="AW31" s="34"/>
      <c r="AX31" s="31"/>
      <c r="AY31" s="28"/>
      <c r="AZ31" s="201"/>
      <c r="BA31" s="201"/>
      <c r="BB31" s="201"/>
      <c r="BC31" s="201"/>
      <c r="BD31" s="32"/>
      <c r="BE31" s="66">
        <f t="shared" ca="1" si="8"/>
        <v>0</v>
      </c>
    </row>
    <row r="32" spans="1:57" s="20" customFormat="1" x14ac:dyDescent="0.25">
      <c r="A32" s="20" t="s">
        <v>143</v>
      </c>
      <c r="B32" s="55" t="s">
        <v>172</v>
      </c>
      <c r="C32" s="66" t="str">
        <f t="shared" ca="1" si="9"/>
        <v/>
      </c>
      <c r="D32" s="39">
        <f t="shared" ca="1" si="10"/>
        <v>0</v>
      </c>
      <c r="E32" s="41">
        <f t="shared" ca="1" si="5"/>
        <v>0</v>
      </c>
      <c r="F32" s="41" t="str">
        <f t="shared" ca="1" si="11"/>
        <v>0000000000000</v>
      </c>
      <c r="G32" s="41">
        <f t="shared" ca="1" si="12"/>
        <v>0</v>
      </c>
      <c r="H32" s="39">
        <f t="shared" ca="1" si="6"/>
        <v>0</v>
      </c>
      <c r="I32" s="28"/>
      <c r="J32" s="28"/>
      <c r="K32" s="28"/>
      <c r="L32" s="29"/>
      <c r="M32" s="29"/>
      <c r="N32" s="207">
        <f t="shared" ca="1" si="13"/>
        <v>0</v>
      </c>
      <c r="O32" s="207">
        <f t="shared" ca="1" si="14"/>
        <v>0</v>
      </c>
      <c r="P32" s="46">
        <f t="shared" ca="1" si="15"/>
        <v>0</v>
      </c>
      <c r="Q32" s="209">
        <f t="shared" ca="1" si="16"/>
        <v>0</v>
      </c>
      <c r="R32" s="39">
        <f t="shared" ca="1" si="17"/>
        <v>0</v>
      </c>
      <c r="S32" s="213">
        <f t="shared" ca="1" si="18"/>
        <v>0</v>
      </c>
      <c r="T32" s="47">
        <f ca="1">_xlfn.IFS(AND(OR(J32="Warehouse",J32="Specialty"),$H32="Frozen",$R32="EACH")=TRUE,(($S32*$AB32)+Data!$C$2)/$AB32,AND(OR(J32="Warehouse",J32="Specialty"),$H32="Frozen")=TRUE,$S32+Data!$C$2,OR(J32="Warehouse",J32="Specialty")=TRUE,$S32*Data!$C$3,AND(J32&lt;&gt;"Warehouse",J32&lt;&gt;"Specialty"),$S32)</f>
        <v>0</v>
      </c>
      <c r="U32" s="49" t="str">
        <f t="shared" ca="1" si="19"/>
        <v>-</v>
      </c>
      <c r="V32" s="48">
        <f t="shared" ca="1" si="20"/>
        <v>0</v>
      </c>
      <c r="W32" s="51" t="str">
        <f t="shared" ca="1" si="0"/>
        <v/>
      </c>
      <c r="X32" s="30">
        <v>0.35</v>
      </c>
      <c r="Y32" s="51" t="str">
        <f ca="1">IFERROR(_xlfn.IFS($R32="CASE",(($T32/$V32))/(1-$X32),$R32="EACH",($T32*#REF!)/(1-$X32),$R32="WEIGHT (/kg)",$T32/(1-$X32)),"")</f>
        <v/>
      </c>
      <c r="Z32" s="62"/>
      <c r="AA32" s="53" t="str">
        <f t="shared" ca="1" si="1"/>
        <v/>
      </c>
      <c r="AB32" s="48">
        <f t="shared" ca="1" si="21"/>
        <v>0</v>
      </c>
      <c r="AC32" s="49" t="str">
        <f t="shared" ca="1" si="2"/>
        <v/>
      </c>
      <c r="AD32" s="72">
        <v>1</v>
      </c>
      <c r="AE32" s="30">
        <v>0.35</v>
      </c>
      <c r="AF32" s="51" t="str">
        <f t="shared" ca="1" si="3"/>
        <v/>
      </c>
      <c r="AG32" s="62"/>
      <c r="AH32" s="53" t="str">
        <f t="shared" ca="1" si="4"/>
        <v/>
      </c>
      <c r="AI32" s="60">
        <f ca="1">'Retail Audit'!G32</f>
        <v>0</v>
      </c>
      <c r="AJ32" s="60" t="str">
        <f t="shared" si="7"/>
        <v/>
      </c>
      <c r="AK32" s="60">
        <f>'Retail Audit'!H32</f>
        <v>0</v>
      </c>
      <c r="AL32" s="60">
        <f>'Retail Audit'!I32</f>
        <v>0</v>
      </c>
      <c r="AM32" s="60">
        <f>'Retail Audit'!J32</f>
        <v>0</v>
      </c>
      <c r="AN32" s="60">
        <f>'Retail Audit'!K32</f>
        <v>0</v>
      </c>
      <c r="AO32" s="60">
        <f>'Retail Audit'!L32</f>
        <v>0</v>
      </c>
      <c r="AP32" s="60">
        <f>'Retail Audit'!M32</f>
        <v>0</v>
      </c>
      <c r="AQ32" s="60">
        <f>'Retail Audit'!N32</f>
        <v>0</v>
      </c>
      <c r="AR32" s="60">
        <f>'Retail Audit'!O32</f>
        <v>0</v>
      </c>
      <c r="AS32" s="60">
        <f>'Retail Audit'!P32</f>
        <v>0</v>
      </c>
      <c r="AT32" s="28"/>
      <c r="AU32" s="31"/>
      <c r="AV32" s="31"/>
      <c r="AW32" s="34"/>
      <c r="AX32" s="31"/>
      <c r="AY32" s="28"/>
      <c r="AZ32" s="201"/>
      <c r="BA32" s="201"/>
      <c r="BB32" s="201"/>
      <c r="BC32" s="201"/>
      <c r="BD32" s="32"/>
      <c r="BE32" s="66">
        <f t="shared" ca="1" si="8"/>
        <v>0</v>
      </c>
    </row>
    <row r="33" spans="1:57" s="20" customFormat="1" x14ac:dyDescent="0.25">
      <c r="A33" s="20" t="s">
        <v>144</v>
      </c>
      <c r="B33" s="55" t="s">
        <v>173</v>
      </c>
      <c r="C33" s="66" t="str">
        <f t="shared" ca="1" si="9"/>
        <v/>
      </c>
      <c r="D33" s="39">
        <f t="shared" ca="1" si="10"/>
        <v>0</v>
      </c>
      <c r="E33" s="41">
        <f t="shared" ca="1" si="5"/>
        <v>0</v>
      </c>
      <c r="F33" s="41" t="str">
        <f t="shared" ca="1" si="11"/>
        <v>0000000000000</v>
      </c>
      <c r="G33" s="41">
        <f t="shared" ca="1" si="12"/>
        <v>0</v>
      </c>
      <c r="H33" s="39">
        <f t="shared" ca="1" si="6"/>
        <v>0</v>
      </c>
      <c r="I33" s="28"/>
      <c r="J33" s="28"/>
      <c r="K33" s="28"/>
      <c r="L33" s="29"/>
      <c r="M33" s="29"/>
      <c r="N33" s="207">
        <f t="shared" ca="1" si="13"/>
        <v>0</v>
      </c>
      <c r="O33" s="207">
        <f t="shared" ca="1" si="14"/>
        <v>0</v>
      </c>
      <c r="P33" s="46">
        <f t="shared" ca="1" si="15"/>
        <v>0</v>
      </c>
      <c r="Q33" s="209">
        <f t="shared" ca="1" si="16"/>
        <v>0</v>
      </c>
      <c r="R33" s="39">
        <f t="shared" ca="1" si="17"/>
        <v>0</v>
      </c>
      <c r="S33" s="213">
        <f t="shared" ca="1" si="18"/>
        <v>0</v>
      </c>
      <c r="T33" s="47">
        <f ca="1">_xlfn.IFS(AND(OR(J33="Warehouse",J33="Specialty"),$H33="Frozen",$R33="EACH")=TRUE,(($S33*$AB33)+Data!$C$2)/$AB33,AND(OR(J33="Warehouse",J33="Specialty"),$H33="Frozen")=TRUE,$S33+Data!$C$2,OR(J33="Warehouse",J33="Specialty")=TRUE,$S33*Data!$C$3,AND(J33&lt;&gt;"Warehouse",J33&lt;&gt;"Specialty"),$S33)</f>
        <v>0</v>
      </c>
      <c r="U33" s="49" t="str">
        <f t="shared" ca="1" si="19"/>
        <v>-</v>
      </c>
      <c r="V33" s="48">
        <f t="shared" ca="1" si="20"/>
        <v>0</v>
      </c>
      <c r="W33" s="51" t="str">
        <f t="shared" ca="1" si="0"/>
        <v/>
      </c>
      <c r="X33" s="30">
        <v>0.35</v>
      </c>
      <c r="Y33" s="51" t="str">
        <f ca="1">IFERROR(_xlfn.IFS($R33="CASE",(($T33/$V33))/(1-$X33),$R33="EACH",($T33*#REF!)/(1-$X33),$R33="WEIGHT (/kg)",$T33/(1-$X33)),"")</f>
        <v/>
      </c>
      <c r="Z33" s="62"/>
      <c r="AA33" s="53" t="str">
        <f t="shared" ca="1" si="1"/>
        <v/>
      </c>
      <c r="AB33" s="48">
        <f t="shared" ca="1" si="21"/>
        <v>0</v>
      </c>
      <c r="AC33" s="49" t="str">
        <f t="shared" ca="1" si="2"/>
        <v/>
      </c>
      <c r="AD33" s="72">
        <v>1</v>
      </c>
      <c r="AE33" s="30">
        <v>0.35</v>
      </c>
      <c r="AF33" s="51" t="str">
        <f t="shared" ca="1" si="3"/>
        <v/>
      </c>
      <c r="AG33" s="62"/>
      <c r="AH33" s="53" t="str">
        <f t="shared" ca="1" si="4"/>
        <v/>
      </c>
      <c r="AI33" s="60">
        <f ca="1">'Retail Audit'!G33</f>
        <v>0</v>
      </c>
      <c r="AJ33" s="60" t="str">
        <f t="shared" si="7"/>
        <v/>
      </c>
      <c r="AK33" s="60">
        <f>'Retail Audit'!H33</f>
        <v>0</v>
      </c>
      <c r="AL33" s="60">
        <f>'Retail Audit'!I33</f>
        <v>0</v>
      </c>
      <c r="AM33" s="60">
        <f>'Retail Audit'!J33</f>
        <v>0</v>
      </c>
      <c r="AN33" s="60">
        <f>'Retail Audit'!K33</f>
        <v>0</v>
      </c>
      <c r="AO33" s="60">
        <f>'Retail Audit'!L33</f>
        <v>0</v>
      </c>
      <c r="AP33" s="60">
        <f>'Retail Audit'!M33</f>
        <v>0</v>
      </c>
      <c r="AQ33" s="60">
        <f>'Retail Audit'!N33</f>
        <v>0</v>
      </c>
      <c r="AR33" s="60">
        <f>'Retail Audit'!O33</f>
        <v>0</v>
      </c>
      <c r="AS33" s="60">
        <f>'Retail Audit'!P33</f>
        <v>0</v>
      </c>
      <c r="AT33" s="28"/>
      <c r="AU33" s="31"/>
      <c r="AV33" s="31"/>
      <c r="AW33" s="34"/>
      <c r="AX33" s="31"/>
      <c r="AY33" s="28"/>
      <c r="AZ33" s="201"/>
      <c r="BA33" s="201"/>
      <c r="BB33" s="201"/>
      <c r="BC33" s="201"/>
      <c r="BD33" s="32"/>
      <c r="BE33" s="66">
        <f t="shared" ca="1" si="8"/>
        <v>0</v>
      </c>
    </row>
    <row r="34" spans="1:57" s="20" customFormat="1" x14ac:dyDescent="0.25">
      <c r="A34" s="20" t="s">
        <v>145</v>
      </c>
      <c r="B34" s="55" t="s">
        <v>174</v>
      </c>
      <c r="C34" s="66" t="str">
        <f t="shared" ca="1" si="9"/>
        <v/>
      </c>
      <c r="D34" s="39">
        <f t="shared" ca="1" si="10"/>
        <v>0</v>
      </c>
      <c r="E34" s="41">
        <f t="shared" ca="1" si="5"/>
        <v>0</v>
      </c>
      <c r="F34" s="41" t="str">
        <f t="shared" ca="1" si="11"/>
        <v>0000000000000</v>
      </c>
      <c r="G34" s="41">
        <f t="shared" ca="1" si="12"/>
        <v>0</v>
      </c>
      <c r="H34" s="39">
        <f t="shared" ca="1" si="6"/>
        <v>0</v>
      </c>
      <c r="I34" s="28"/>
      <c r="J34" s="28"/>
      <c r="K34" s="28"/>
      <c r="L34" s="29"/>
      <c r="M34" s="29"/>
      <c r="N34" s="207">
        <f t="shared" ca="1" si="13"/>
        <v>0</v>
      </c>
      <c r="O34" s="207">
        <f t="shared" ca="1" si="14"/>
        <v>0</v>
      </c>
      <c r="P34" s="46">
        <f t="shared" ca="1" si="15"/>
        <v>0</v>
      </c>
      <c r="Q34" s="209">
        <f t="shared" ca="1" si="16"/>
        <v>0</v>
      </c>
      <c r="R34" s="39">
        <f t="shared" ca="1" si="17"/>
        <v>0</v>
      </c>
      <c r="S34" s="213">
        <f t="shared" ca="1" si="18"/>
        <v>0</v>
      </c>
      <c r="T34" s="47">
        <f ca="1">_xlfn.IFS(AND(OR(J34="Warehouse",J34="Specialty"),$H34="Frozen",$R34="EACH")=TRUE,(($S34*$AB34)+Data!$C$2)/$AB34,AND(OR(J34="Warehouse",J34="Specialty"),$H34="Frozen")=TRUE,$S34+Data!$C$2,OR(J34="Warehouse",J34="Specialty")=TRUE,$S34*Data!$C$3,AND(J34&lt;&gt;"Warehouse",J34&lt;&gt;"Specialty"),$S34)</f>
        <v>0</v>
      </c>
      <c r="U34" s="49" t="str">
        <f t="shared" ca="1" si="19"/>
        <v>-</v>
      </c>
      <c r="V34" s="48">
        <f t="shared" ca="1" si="20"/>
        <v>0</v>
      </c>
      <c r="W34" s="51" t="str">
        <f t="shared" ca="1" si="0"/>
        <v/>
      </c>
      <c r="X34" s="30">
        <v>0.35</v>
      </c>
      <c r="Y34" s="51" t="str">
        <f ca="1">IFERROR(_xlfn.IFS($R34="CASE",(($T34/$V34))/(1-$X34),$R34="EACH",($T34*#REF!)/(1-$X34),$R34="WEIGHT (/kg)",$T34/(1-$X34)),"")</f>
        <v/>
      </c>
      <c r="Z34" s="62"/>
      <c r="AA34" s="53" t="str">
        <f t="shared" ca="1" si="1"/>
        <v/>
      </c>
      <c r="AB34" s="48">
        <f t="shared" ca="1" si="21"/>
        <v>0</v>
      </c>
      <c r="AC34" s="49" t="str">
        <f t="shared" ca="1" si="2"/>
        <v/>
      </c>
      <c r="AD34" s="72">
        <v>1</v>
      </c>
      <c r="AE34" s="30">
        <v>0.35</v>
      </c>
      <c r="AF34" s="51" t="str">
        <f t="shared" ca="1" si="3"/>
        <v/>
      </c>
      <c r="AG34" s="62"/>
      <c r="AH34" s="53" t="str">
        <f t="shared" ca="1" si="4"/>
        <v/>
      </c>
      <c r="AI34" s="60">
        <f ca="1">'Retail Audit'!G34</f>
        <v>0</v>
      </c>
      <c r="AJ34" s="60" t="str">
        <f t="shared" si="7"/>
        <v/>
      </c>
      <c r="AK34" s="60">
        <f>'Retail Audit'!H34</f>
        <v>0</v>
      </c>
      <c r="AL34" s="60">
        <f>'Retail Audit'!I34</f>
        <v>0</v>
      </c>
      <c r="AM34" s="60">
        <f>'Retail Audit'!J34</f>
        <v>0</v>
      </c>
      <c r="AN34" s="60">
        <f>'Retail Audit'!K34</f>
        <v>0</v>
      </c>
      <c r="AO34" s="60">
        <f>'Retail Audit'!L34</f>
        <v>0</v>
      </c>
      <c r="AP34" s="60">
        <f>'Retail Audit'!M34</f>
        <v>0</v>
      </c>
      <c r="AQ34" s="60">
        <f>'Retail Audit'!N34</f>
        <v>0</v>
      </c>
      <c r="AR34" s="60">
        <f>'Retail Audit'!O34</f>
        <v>0</v>
      </c>
      <c r="AS34" s="60">
        <f>'Retail Audit'!P34</f>
        <v>0</v>
      </c>
      <c r="AT34" s="28"/>
      <c r="AU34" s="31"/>
      <c r="AV34" s="31"/>
      <c r="AW34" s="34"/>
      <c r="AX34" s="31"/>
      <c r="AY34" s="28"/>
      <c r="AZ34" s="201"/>
      <c r="BA34" s="201"/>
      <c r="BB34" s="201"/>
      <c r="BC34" s="201"/>
      <c r="BD34" s="32"/>
      <c r="BE34" s="66">
        <f t="shared" ca="1" si="8"/>
        <v>0</v>
      </c>
    </row>
    <row r="35" spans="1:57" s="20" customFormat="1" x14ac:dyDescent="0.25">
      <c r="A35" s="20" t="s">
        <v>146</v>
      </c>
      <c r="B35" s="55" t="s">
        <v>175</v>
      </c>
      <c r="C35" s="66" t="str">
        <f t="shared" ca="1" si="9"/>
        <v/>
      </c>
      <c r="D35" s="39">
        <f t="shared" ca="1" si="10"/>
        <v>0</v>
      </c>
      <c r="E35" s="41">
        <f t="shared" ca="1" si="5"/>
        <v>0</v>
      </c>
      <c r="F35" s="41" t="str">
        <f t="shared" ca="1" si="11"/>
        <v>0000000000000</v>
      </c>
      <c r="G35" s="41">
        <f t="shared" ca="1" si="12"/>
        <v>0</v>
      </c>
      <c r="H35" s="39">
        <f t="shared" ca="1" si="6"/>
        <v>0</v>
      </c>
      <c r="I35" s="28"/>
      <c r="J35" s="28"/>
      <c r="K35" s="28"/>
      <c r="L35" s="29"/>
      <c r="M35" s="29"/>
      <c r="N35" s="207">
        <f t="shared" ca="1" si="13"/>
        <v>0</v>
      </c>
      <c r="O35" s="207">
        <f t="shared" ca="1" si="14"/>
        <v>0</v>
      </c>
      <c r="P35" s="46">
        <f t="shared" ca="1" si="15"/>
        <v>0</v>
      </c>
      <c r="Q35" s="209">
        <f t="shared" ca="1" si="16"/>
        <v>0</v>
      </c>
      <c r="R35" s="39">
        <f t="shared" ca="1" si="17"/>
        <v>0</v>
      </c>
      <c r="S35" s="213">
        <f t="shared" ca="1" si="18"/>
        <v>0</v>
      </c>
      <c r="T35" s="47">
        <f ca="1">_xlfn.IFS(AND(OR(J35="Warehouse",J35="Specialty"),$H35="Frozen",$R35="EACH")=TRUE,(($S35*$AB35)+Data!$C$2)/$AB35,AND(OR(J35="Warehouse",J35="Specialty"),$H35="Frozen")=TRUE,$S35+Data!$C$2,OR(J35="Warehouse",J35="Specialty")=TRUE,$S35*Data!$C$3,AND(J35&lt;&gt;"Warehouse",J35&lt;&gt;"Specialty"),$S35)</f>
        <v>0</v>
      </c>
      <c r="U35" s="49" t="str">
        <f t="shared" ca="1" si="19"/>
        <v>-</v>
      </c>
      <c r="V35" s="48">
        <f t="shared" ca="1" si="20"/>
        <v>0</v>
      </c>
      <c r="W35" s="51" t="str">
        <f t="shared" ca="1" si="0"/>
        <v/>
      </c>
      <c r="X35" s="30">
        <v>0.35</v>
      </c>
      <c r="Y35" s="51" t="str">
        <f ca="1">IFERROR(_xlfn.IFS($R35="CASE",(($T35/$V35))/(1-$X35),$R35="EACH",($T35*#REF!)/(1-$X35),$R35="WEIGHT (/kg)",$T35/(1-$X35)),"")</f>
        <v/>
      </c>
      <c r="Z35" s="62"/>
      <c r="AA35" s="53" t="str">
        <f t="shared" ca="1" si="1"/>
        <v/>
      </c>
      <c r="AB35" s="48">
        <f t="shared" ca="1" si="21"/>
        <v>0</v>
      </c>
      <c r="AC35" s="49" t="str">
        <f t="shared" ca="1" si="2"/>
        <v/>
      </c>
      <c r="AD35" s="72">
        <v>1</v>
      </c>
      <c r="AE35" s="30">
        <v>0.35</v>
      </c>
      <c r="AF35" s="51" t="str">
        <f t="shared" ca="1" si="3"/>
        <v/>
      </c>
      <c r="AG35" s="62"/>
      <c r="AH35" s="53" t="str">
        <f t="shared" ca="1" si="4"/>
        <v/>
      </c>
      <c r="AI35" s="60">
        <f ca="1">'Retail Audit'!G35</f>
        <v>0</v>
      </c>
      <c r="AJ35" s="60" t="str">
        <f t="shared" si="7"/>
        <v/>
      </c>
      <c r="AK35" s="60">
        <f>'Retail Audit'!H35</f>
        <v>0</v>
      </c>
      <c r="AL35" s="60">
        <f>'Retail Audit'!I35</f>
        <v>0</v>
      </c>
      <c r="AM35" s="60">
        <f>'Retail Audit'!J35</f>
        <v>0</v>
      </c>
      <c r="AN35" s="60">
        <f>'Retail Audit'!K35</f>
        <v>0</v>
      </c>
      <c r="AO35" s="60">
        <f>'Retail Audit'!L35</f>
        <v>0</v>
      </c>
      <c r="AP35" s="60">
        <f>'Retail Audit'!M35</f>
        <v>0</v>
      </c>
      <c r="AQ35" s="60">
        <f>'Retail Audit'!N35</f>
        <v>0</v>
      </c>
      <c r="AR35" s="60">
        <f>'Retail Audit'!O35</f>
        <v>0</v>
      </c>
      <c r="AS35" s="60">
        <f>'Retail Audit'!P35</f>
        <v>0</v>
      </c>
      <c r="AT35" s="28"/>
      <c r="AU35" s="31"/>
      <c r="AV35" s="31"/>
      <c r="AW35" s="34"/>
      <c r="AX35" s="31"/>
      <c r="AY35" s="28"/>
      <c r="AZ35" s="201"/>
      <c r="BA35" s="201"/>
      <c r="BB35" s="201"/>
      <c r="BC35" s="201"/>
      <c r="BD35" s="32"/>
      <c r="BE35" s="66">
        <f t="shared" ca="1" si="8"/>
        <v>0</v>
      </c>
    </row>
    <row r="36" spans="1:57" s="20" customFormat="1" x14ac:dyDescent="0.25">
      <c r="A36" s="20" t="s">
        <v>147</v>
      </c>
      <c r="B36" s="55" t="s">
        <v>176</v>
      </c>
      <c r="C36" s="66" t="str">
        <f t="shared" ca="1" si="9"/>
        <v/>
      </c>
      <c r="D36" s="39">
        <f t="shared" ca="1" si="10"/>
        <v>0</v>
      </c>
      <c r="E36" s="41">
        <f t="shared" ca="1" si="5"/>
        <v>0</v>
      </c>
      <c r="F36" s="41" t="str">
        <f t="shared" ca="1" si="11"/>
        <v>0000000000000</v>
      </c>
      <c r="G36" s="41">
        <f t="shared" ca="1" si="12"/>
        <v>0</v>
      </c>
      <c r="H36" s="39">
        <f t="shared" ca="1" si="6"/>
        <v>0</v>
      </c>
      <c r="I36" s="28"/>
      <c r="J36" s="28"/>
      <c r="K36" s="28"/>
      <c r="L36" s="29"/>
      <c r="M36" s="29"/>
      <c r="N36" s="207">
        <f t="shared" ca="1" si="13"/>
        <v>0</v>
      </c>
      <c r="O36" s="207">
        <f t="shared" ca="1" si="14"/>
        <v>0</v>
      </c>
      <c r="P36" s="46">
        <f t="shared" ca="1" si="15"/>
        <v>0</v>
      </c>
      <c r="Q36" s="209">
        <f t="shared" ca="1" si="16"/>
        <v>0</v>
      </c>
      <c r="R36" s="39">
        <f t="shared" ca="1" si="17"/>
        <v>0</v>
      </c>
      <c r="S36" s="213">
        <f t="shared" ca="1" si="18"/>
        <v>0</v>
      </c>
      <c r="T36" s="47">
        <f ca="1">_xlfn.IFS(AND(OR(J36="Warehouse",J36="Specialty"),$H36="Frozen",$R36="EACH")=TRUE,(($S36*$AB36)+Data!$C$2)/$AB36,AND(OR(J36="Warehouse",J36="Specialty"),$H36="Frozen")=TRUE,$S36+Data!$C$2,OR(J36="Warehouse",J36="Specialty")=TRUE,$S36*Data!$C$3,AND(J36&lt;&gt;"Warehouse",J36&lt;&gt;"Specialty"),$S36)</f>
        <v>0</v>
      </c>
      <c r="U36" s="49" t="str">
        <f t="shared" ca="1" si="19"/>
        <v>-</v>
      </c>
      <c r="V36" s="48">
        <f t="shared" ca="1" si="20"/>
        <v>0</v>
      </c>
      <c r="W36" s="51" t="str">
        <f t="shared" ref="W36:W54" ca="1" si="22">IFERROR(_xlfn.IFS($R36="CASE",(T36/V36),$R36="EACH",((T36*AB36)/V36)),"")</f>
        <v/>
      </c>
      <c r="X36" s="30">
        <v>0.35</v>
      </c>
      <c r="Y36" s="51" t="str">
        <f ca="1">IFERROR(_xlfn.IFS($R36="CASE",(($T36/$V36))/(1-$X36),$R36="EACH",($T36*#REF!)/(1-$X36),$R36="WEIGHT (/kg)",$T36/(1-$X36)),"")</f>
        <v/>
      </c>
      <c r="Z36" s="62"/>
      <c r="AA36" s="53" t="str">
        <f t="shared" ref="AA36:AA54" ca="1" si="23">IFERROR(_xlfn.IFS($R36="WEIGHT (/kg)",($Z36-$T36)/$Z36,$R36="CASE",($Z36-($T36/$V36))/$Z36,$R36="EACH",($Z36-$T36)/$Z36),"")</f>
        <v/>
      </c>
      <c r="AB36" s="48">
        <f t="shared" ca="1" si="21"/>
        <v>0</v>
      </c>
      <c r="AC36" s="49" t="str">
        <f t="shared" ref="AC36:AC54" ca="1" si="24">IFERROR(_xlfn.IFS($R36="CASE","$"&amp;ROUND($T36/$AB36,4)&amp;" /Unit",$R36="EACH","$"&amp;ROUND($T36*$AB36,4)&amp;" /Case",$R36="WEIGHT (/kg)","$"&amp;ROUND($T36/10,4)&amp;" /100 g"),"")</f>
        <v/>
      </c>
      <c r="AD36" s="72">
        <v>1</v>
      </c>
      <c r="AE36" s="30">
        <v>0.35</v>
      </c>
      <c r="AF36" s="51" t="str">
        <f t="shared" ref="AF36:AF54" ca="1" si="25">IFERROR(_xlfn.IFS($R36="CASE",(($T36/$AB36)*AD36)/(1-$AE36),$R36="EACH",($T36*AD36)/(1-$AE36),$R36="WEIGHT (/kg)",$T36/(1-$AE36)),"")</f>
        <v/>
      </c>
      <c r="AG36" s="62"/>
      <c r="AH36" s="53" t="str">
        <f t="shared" ref="AH36:AH54" ca="1" si="26">IFERROR(_xlfn.IFS($R36="WEIGHT (/kg)",($AG36-$T36)/$AG36,$R36="CASE",($AG36-(AD36*($T36/$AB36)))/$AG36,$R36="EACH",($AG36-($T36*AD36))/$AG36),"")</f>
        <v/>
      </c>
      <c r="AI36" s="60">
        <f ca="1">'Retail Audit'!G36</f>
        <v>0</v>
      </c>
      <c r="AJ36" s="60" t="str">
        <f t="shared" si="7"/>
        <v/>
      </c>
      <c r="AK36" s="60">
        <f>'Retail Audit'!H36</f>
        <v>0</v>
      </c>
      <c r="AL36" s="60">
        <f>'Retail Audit'!I36</f>
        <v>0</v>
      </c>
      <c r="AM36" s="60">
        <f>'Retail Audit'!J36</f>
        <v>0</v>
      </c>
      <c r="AN36" s="60">
        <f>'Retail Audit'!K36</f>
        <v>0</v>
      </c>
      <c r="AO36" s="60">
        <f>'Retail Audit'!L36</f>
        <v>0</v>
      </c>
      <c r="AP36" s="60">
        <f>'Retail Audit'!M36</f>
        <v>0</v>
      </c>
      <c r="AQ36" s="60">
        <f>'Retail Audit'!N36</f>
        <v>0</v>
      </c>
      <c r="AR36" s="60">
        <f>'Retail Audit'!O36</f>
        <v>0</v>
      </c>
      <c r="AS36" s="60">
        <f>'Retail Audit'!P36</f>
        <v>0</v>
      </c>
      <c r="AT36" s="28"/>
      <c r="AU36" s="31"/>
      <c r="AV36" s="31"/>
      <c r="AW36" s="34"/>
      <c r="AX36" s="31"/>
      <c r="AY36" s="28"/>
      <c r="AZ36" s="201"/>
      <c r="BA36" s="201"/>
      <c r="BB36" s="201"/>
      <c r="BC36" s="201"/>
      <c r="BD36" s="32"/>
      <c r="BE36" s="66">
        <f t="shared" ca="1" si="8"/>
        <v>0</v>
      </c>
    </row>
    <row r="37" spans="1:57" s="20" customFormat="1" x14ac:dyDescent="0.25">
      <c r="A37" s="20" t="s">
        <v>148</v>
      </c>
      <c r="B37" s="55" t="s">
        <v>177</v>
      </c>
      <c r="C37" s="66" t="str">
        <f t="shared" ca="1" si="9"/>
        <v/>
      </c>
      <c r="D37" s="39">
        <f t="shared" ca="1" si="10"/>
        <v>0</v>
      </c>
      <c r="E37" s="41">
        <f t="shared" ca="1" si="5"/>
        <v>0</v>
      </c>
      <c r="F37" s="41" t="str">
        <f t="shared" ca="1" si="11"/>
        <v>0000000000000</v>
      </c>
      <c r="G37" s="41">
        <f t="shared" ca="1" si="12"/>
        <v>0</v>
      </c>
      <c r="H37" s="39">
        <f t="shared" ca="1" si="6"/>
        <v>0</v>
      </c>
      <c r="I37" s="28"/>
      <c r="J37" s="28"/>
      <c r="K37" s="28"/>
      <c r="L37" s="29"/>
      <c r="M37" s="29"/>
      <c r="N37" s="207">
        <f t="shared" ca="1" si="13"/>
        <v>0</v>
      </c>
      <c r="O37" s="207">
        <f t="shared" ca="1" si="14"/>
        <v>0</v>
      </c>
      <c r="P37" s="46">
        <f t="shared" ca="1" si="15"/>
        <v>0</v>
      </c>
      <c r="Q37" s="209">
        <f t="shared" ca="1" si="16"/>
        <v>0</v>
      </c>
      <c r="R37" s="39">
        <f t="shared" ca="1" si="17"/>
        <v>0</v>
      </c>
      <c r="S37" s="213">
        <f t="shared" ca="1" si="18"/>
        <v>0</v>
      </c>
      <c r="T37" s="47">
        <f ca="1">_xlfn.IFS(AND(OR(J37="Warehouse",J37="Specialty"),$H37="Frozen",$R37="EACH")=TRUE,(($S37*$AB37)+Data!$C$2)/$AB37,AND(OR(J37="Warehouse",J37="Specialty"),$H37="Frozen")=TRUE,$S37+Data!$C$2,OR(J37="Warehouse",J37="Specialty")=TRUE,$S37*Data!$C$3,AND(J37&lt;&gt;"Warehouse",J37&lt;&gt;"Specialty"),$S37)</f>
        <v>0</v>
      </c>
      <c r="U37" s="49" t="str">
        <f t="shared" ca="1" si="19"/>
        <v>-</v>
      </c>
      <c r="V37" s="48">
        <f t="shared" ca="1" si="20"/>
        <v>0</v>
      </c>
      <c r="W37" s="51" t="str">
        <f t="shared" ca="1" si="22"/>
        <v/>
      </c>
      <c r="X37" s="30">
        <v>0.35</v>
      </c>
      <c r="Y37" s="51" t="str">
        <f ca="1">IFERROR(_xlfn.IFS($R37="CASE",(($T37/$V37))/(1-$X37),$R37="EACH",($T37*#REF!)/(1-$X37),$R37="WEIGHT (/kg)",$T37/(1-$X37)),"")</f>
        <v/>
      </c>
      <c r="Z37" s="62"/>
      <c r="AA37" s="53" t="str">
        <f t="shared" ca="1" si="23"/>
        <v/>
      </c>
      <c r="AB37" s="48">
        <f t="shared" ca="1" si="21"/>
        <v>0</v>
      </c>
      <c r="AC37" s="49" t="str">
        <f t="shared" ca="1" si="24"/>
        <v/>
      </c>
      <c r="AD37" s="72">
        <v>1</v>
      </c>
      <c r="AE37" s="30">
        <v>0.35</v>
      </c>
      <c r="AF37" s="51" t="str">
        <f t="shared" ca="1" si="25"/>
        <v/>
      </c>
      <c r="AG37" s="62"/>
      <c r="AH37" s="53" t="str">
        <f t="shared" ca="1" si="26"/>
        <v/>
      </c>
      <c r="AI37" s="60">
        <f ca="1">'Retail Audit'!G37</f>
        <v>0</v>
      </c>
      <c r="AJ37" s="60" t="str">
        <f t="shared" si="7"/>
        <v/>
      </c>
      <c r="AK37" s="60">
        <f>'Retail Audit'!H37</f>
        <v>0</v>
      </c>
      <c r="AL37" s="60">
        <f>'Retail Audit'!I37</f>
        <v>0</v>
      </c>
      <c r="AM37" s="60">
        <f>'Retail Audit'!J37</f>
        <v>0</v>
      </c>
      <c r="AN37" s="60">
        <f>'Retail Audit'!K37</f>
        <v>0</v>
      </c>
      <c r="AO37" s="60">
        <f>'Retail Audit'!L37</f>
        <v>0</v>
      </c>
      <c r="AP37" s="60">
        <f>'Retail Audit'!M37</f>
        <v>0</v>
      </c>
      <c r="AQ37" s="60">
        <f>'Retail Audit'!N37</f>
        <v>0</v>
      </c>
      <c r="AR37" s="60">
        <f>'Retail Audit'!O37</f>
        <v>0</v>
      </c>
      <c r="AS37" s="60">
        <f>'Retail Audit'!P37</f>
        <v>0</v>
      </c>
      <c r="AT37" s="28"/>
      <c r="AU37" s="31"/>
      <c r="AV37" s="31"/>
      <c r="AW37" s="34"/>
      <c r="AX37" s="31"/>
      <c r="AY37" s="28"/>
      <c r="AZ37" s="201"/>
      <c r="BA37" s="201"/>
      <c r="BB37" s="201"/>
      <c r="BC37" s="201"/>
      <c r="BD37" s="32"/>
      <c r="BE37" s="66">
        <f t="shared" ca="1" si="8"/>
        <v>0</v>
      </c>
    </row>
    <row r="38" spans="1:57" s="20" customFormat="1" x14ac:dyDescent="0.25">
      <c r="A38" s="20" t="s">
        <v>149</v>
      </c>
      <c r="B38" s="55" t="s">
        <v>178</v>
      </c>
      <c r="C38" s="66" t="str">
        <f t="shared" ca="1" si="9"/>
        <v/>
      </c>
      <c r="D38" s="39">
        <f t="shared" ca="1" si="10"/>
        <v>0</v>
      </c>
      <c r="E38" s="41">
        <f t="shared" ca="1" si="5"/>
        <v>0</v>
      </c>
      <c r="F38" s="41" t="str">
        <f t="shared" ca="1" si="11"/>
        <v>0000000000000</v>
      </c>
      <c r="G38" s="41">
        <f t="shared" ca="1" si="12"/>
        <v>0</v>
      </c>
      <c r="H38" s="39">
        <f t="shared" ca="1" si="6"/>
        <v>0</v>
      </c>
      <c r="I38" s="28"/>
      <c r="J38" s="28"/>
      <c r="K38" s="28"/>
      <c r="L38" s="29"/>
      <c r="M38" s="29"/>
      <c r="N38" s="207">
        <f t="shared" ca="1" si="13"/>
        <v>0</v>
      </c>
      <c r="O38" s="207">
        <f t="shared" ca="1" si="14"/>
        <v>0</v>
      </c>
      <c r="P38" s="46">
        <f t="shared" ca="1" si="15"/>
        <v>0</v>
      </c>
      <c r="Q38" s="209">
        <f t="shared" ca="1" si="16"/>
        <v>0</v>
      </c>
      <c r="R38" s="39">
        <f t="shared" ca="1" si="17"/>
        <v>0</v>
      </c>
      <c r="S38" s="213">
        <f t="shared" ca="1" si="18"/>
        <v>0</v>
      </c>
      <c r="T38" s="47">
        <f ca="1">_xlfn.IFS(AND(OR(J38="Warehouse",J38="Specialty"),$H38="Frozen",$R38="EACH")=TRUE,(($S38*$AB38)+Data!$C$2)/$AB38,AND(OR(J38="Warehouse",J38="Specialty"),$H38="Frozen")=TRUE,$S38+Data!$C$2,OR(J38="Warehouse",J38="Specialty")=TRUE,$S38*Data!$C$3,AND(J38&lt;&gt;"Warehouse",J38&lt;&gt;"Specialty"),$S38)</f>
        <v>0</v>
      </c>
      <c r="U38" s="49" t="str">
        <f t="shared" ca="1" si="19"/>
        <v>-</v>
      </c>
      <c r="V38" s="48">
        <f t="shared" ca="1" si="20"/>
        <v>0</v>
      </c>
      <c r="W38" s="51" t="str">
        <f t="shared" ca="1" si="22"/>
        <v/>
      </c>
      <c r="X38" s="30">
        <v>0.35</v>
      </c>
      <c r="Y38" s="51" t="str">
        <f ca="1">IFERROR(_xlfn.IFS($R38="CASE",(($T38/$V38))/(1-$X38),$R38="EACH",($T38*#REF!)/(1-$X38),$R38="WEIGHT (/kg)",$T38/(1-$X38)),"")</f>
        <v/>
      </c>
      <c r="Z38" s="62"/>
      <c r="AA38" s="53" t="str">
        <f t="shared" ca="1" si="23"/>
        <v/>
      </c>
      <c r="AB38" s="48">
        <f t="shared" ca="1" si="21"/>
        <v>0</v>
      </c>
      <c r="AC38" s="49" t="str">
        <f t="shared" ca="1" si="24"/>
        <v/>
      </c>
      <c r="AD38" s="72">
        <v>1</v>
      </c>
      <c r="AE38" s="30">
        <v>0.35</v>
      </c>
      <c r="AF38" s="51" t="str">
        <f t="shared" ca="1" si="25"/>
        <v/>
      </c>
      <c r="AG38" s="62"/>
      <c r="AH38" s="53" t="str">
        <f t="shared" ca="1" si="26"/>
        <v/>
      </c>
      <c r="AI38" s="60">
        <f ca="1">'Retail Audit'!G38</f>
        <v>0</v>
      </c>
      <c r="AJ38" s="60" t="str">
        <f t="shared" si="7"/>
        <v/>
      </c>
      <c r="AK38" s="60">
        <f>'Retail Audit'!H38</f>
        <v>0</v>
      </c>
      <c r="AL38" s="60">
        <f>'Retail Audit'!I38</f>
        <v>0</v>
      </c>
      <c r="AM38" s="60">
        <f>'Retail Audit'!J38</f>
        <v>0</v>
      </c>
      <c r="AN38" s="60">
        <f>'Retail Audit'!K38</f>
        <v>0</v>
      </c>
      <c r="AO38" s="60">
        <f>'Retail Audit'!L38</f>
        <v>0</v>
      </c>
      <c r="AP38" s="60">
        <f>'Retail Audit'!M38</f>
        <v>0</v>
      </c>
      <c r="AQ38" s="60">
        <f>'Retail Audit'!N38</f>
        <v>0</v>
      </c>
      <c r="AR38" s="60">
        <f>'Retail Audit'!O38</f>
        <v>0</v>
      </c>
      <c r="AS38" s="60">
        <f>'Retail Audit'!P38</f>
        <v>0</v>
      </c>
      <c r="AT38" s="28"/>
      <c r="AU38" s="31"/>
      <c r="AV38" s="31"/>
      <c r="AW38" s="34"/>
      <c r="AX38" s="31"/>
      <c r="AY38" s="28"/>
      <c r="AZ38" s="201"/>
      <c r="BA38" s="201"/>
      <c r="BB38" s="201"/>
      <c r="BC38" s="201"/>
      <c r="BD38" s="32"/>
      <c r="BE38" s="66">
        <f t="shared" ca="1" si="8"/>
        <v>0</v>
      </c>
    </row>
    <row r="39" spans="1:57" s="20" customFormat="1" x14ac:dyDescent="0.25">
      <c r="A39" s="20" t="s">
        <v>150</v>
      </c>
      <c r="B39" s="55" t="s">
        <v>179</v>
      </c>
      <c r="C39" s="66" t="str">
        <f t="shared" ca="1" si="9"/>
        <v/>
      </c>
      <c r="D39" s="39">
        <f t="shared" ca="1" si="10"/>
        <v>0</v>
      </c>
      <c r="E39" s="41">
        <f t="shared" ca="1" si="5"/>
        <v>0</v>
      </c>
      <c r="F39" s="41" t="str">
        <f t="shared" ca="1" si="11"/>
        <v>0000000000000</v>
      </c>
      <c r="G39" s="41">
        <f t="shared" ca="1" si="12"/>
        <v>0</v>
      </c>
      <c r="H39" s="39">
        <f t="shared" ca="1" si="6"/>
        <v>0</v>
      </c>
      <c r="I39" s="28"/>
      <c r="J39" s="28"/>
      <c r="K39" s="28"/>
      <c r="L39" s="29"/>
      <c r="M39" s="29"/>
      <c r="N39" s="207">
        <f t="shared" ca="1" si="13"/>
        <v>0</v>
      </c>
      <c r="O39" s="207">
        <f t="shared" ca="1" si="14"/>
        <v>0</v>
      </c>
      <c r="P39" s="46">
        <f t="shared" ca="1" si="15"/>
        <v>0</v>
      </c>
      <c r="Q39" s="209">
        <f t="shared" ca="1" si="16"/>
        <v>0</v>
      </c>
      <c r="R39" s="39">
        <f t="shared" ca="1" si="17"/>
        <v>0</v>
      </c>
      <c r="S39" s="213">
        <f t="shared" ca="1" si="18"/>
        <v>0</v>
      </c>
      <c r="T39" s="47">
        <f ca="1">_xlfn.IFS(AND(OR(J39="Warehouse",J39="Specialty"),$H39="Frozen",$R39="EACH")=TRUE,(($S39*$AB39)+Data!$C$2)/$AB39,AND(OR(J39="Warehouse",J39="Specialty"),$H39="Frozen")=TRUE,$S39+Data!$C$2,OR(J39="Warehouse",J39="Specialty")=TRUE,$S39*Data!$C$3,AND(J39&lt;&gt;"Warehouse",J39&lt;&gt;"Specialty"),$S39)</f>
        <v>0</v>
      </c>
      <c r="U39" s="49" t="str">
        <f t="shared" ca="1" si="19"/>
        <v>-</v>
      </c>
      <c r="V39" s="48">
        <f t="shared" ca="1" si="20"/>
        <v>0</v>
      </c>
      <c r="W39" s="51" t="str">
        <f t="shared" ca="1" si="22"/>
        <v/>
      </c>
      <c r="X39" s="30">
        <v>0.35</v>
      </c>
      <c r="Y39" s="51" t="str">
        <f ca="1">IFERROR(_xlfn.IFS($R39="CASE",(($T39/$V39))/(1-$X39),$R39="EACH",($T39*#REF!)/(1-$X39),$R39="WEIGHT (/kg)",$T39/(1-$X39)),"")</f>
        <v/>
      </c>
      <c r="Z39" s="62"/>
      <c r="AA39" s="53" t="str">
        <f t="shared" ca="1" si="23"/>
        <v/>
      </c>
      <c r="AB39" s="48">
        <f t="shared" ca="1" si="21"/>
        <v>0</v>
      </c>
      <c r="AC39" s="49" t="str">
        <f t="shared" ca="1" si="24"/>
        <v/>
      </c>
      <c r="AD39" s="72">
        <v>1</v>
      </c>
      <c r="AE39" s="30">
        <v>0.35</v>
      </c>
      <c r="AF39" s="51" t="str">
        <f t="shared" ca="1" si="25"/>
        <v/>
      </c>
      <c r="AG39" s="62"/>
      <c r="AH39" s="53" t="str">
        <f t="shared" ca="1" si="26"/>
        <v/>
      </c>
      <c r="AI39" s="60">
        <f ca="1">'Retail Audit'!G39</f>
        <v>0</v>
      </c>
      <c r="AJ39" s="60" t="str">
        <f t="shared" si="7"/>
        <v/>
      </c>
      <c r="AK39" s="60">
        <f>'Retail Audit'!H39</f>
        <v>0</v>
      </c>
      <c r="AL39" s="60">
        <f>'Retail Audit'!I39</f>
        <v>0</v>
      </c>
      <c r="AM39" s="60">
        <f>'Retail Audit'!J39</f>
        <v>0</v>
      </c>
      <c r="AN39" s="60">
        <f>'Retail Audit'!K39</f>
        <v>0</v>
      </c>
      <c r="AO39" s="60">
        <f>'Retail Audit'!L39</f>
        <v>0</v>
      </c>
      <c r="AP39" s="60">
        <f>'Retail Audit'!M39</f>
        <v>0</v>
      </c>
      <c r="AQ39" s="60">
        <f>'Retail Audit'!N39</f>
        <v>0</v>
      </c>
      <c r="AR39" s="60">
        <f>'Retail Audit'!O39</f>
        <v>0</v>
      </c>
      <c r="AS39" s="60">
        <f>'Retail Audit'!P39</f>
        <v>0</v>
      </c>
      <c r="AT39" s="28"/>
      <c r="AU39" s="31"/>
      <c r="AV39" s="31"/>
      <c r="AW39" s="34"/>
      <c r="AX39" s="31"/>
      <c r="AY39" s="28"/>
      <c r="AZ39" s="201"/>
      <c r="BA39" s="201"/>
      <c r="BB39" s="201"/>
      <c r="BC39" s="201"/>
      <c r="BD39" s="32"/>
      <c r="BE39" s="66">
        <f t="shared" ca="1" si="8"/>
        <v>0</v>
      </c>
    </row>
    <row r="40" spans="1:57" s="20" customFormat="1" x14ac:dyDescent="0.25">
      <c r="A40" s="20" t="s">
        <v>151</v>
      </c>
      <c r="B40" s="55" t="s">
        <v>180</v>
      </c>
      <c r="C40" s="66" t="str">
        <f t="shared" ca="1" si="9"/>
        <v/>
      </c>
      <c r="D40" s="39">
        <f t="shared" ca="1" si="10"/>
        <v>0</v>
      </c>
      <c r="E40" s="41">
        <f t="shared" ca="1" si="5"/>
        <v>0</v>
      </c>
      <c r="F40" s="41" t="str">
        <f t="shared" ca="1" si="11"/>
        <v>0000000000000</v>
      </c>
      <c r="G40" s="41">
        <f t="shared" ca="1" si="12"/>
        <v>0</v>
      </c>
      <c r="H40" s="39">
        <f t="shared" ca="1" si="6"/>
        <v>0</v>
      </c>
      <c r="I40" s="28"/>
      <c r="J40" s="28"/>
      <c r="K40" s="28"/>
      <c r="L40" s="29"/>
      <c r="M40" s="29"/>
      <c r="N40" s="207">
        <f t="shared" ca="1" si="13"/>
        <v>0</v>
      </c>
      <c r="O40" s="207">
        <f t="shared" ca="1" si="14"/>
        <v>0</v>
      </c>
      <c r="P40" s="46">
        <f t="shared" ca="1" si="15"/>
        <v>0</v>
      </c>
      <c r="Q40" s="209">
        <f t="shared" ca="1" si="16"/>
        <v>0</v>
      </c>
      <c r="R40" s="39">
        <f t="shared" ca="1" si="17"/>
        <v>0</v>
      </c>
      <c r="S40" s="213">
        <f t="shared" ca="1" si="18"/>
        <v>0</v>
      </c>
      <c r="T40" s="47">
        <f ca="1">_xlfn.IFS(AND(OR(J40="Warehouse",J40="Specialty"),$H40="Frozen",$R40="EACH")=TRUE,(($S40*$AB40)+Data!$C$2)/$AB40,AND(OR(J40="Warehouse",J40="Specialty"),$H40="Frozen")=TRUE,$S40+Data!$C$2,OR(J40="Warehouse",J40="Specialty")=TRUE,$S40*Data!$C$3,AND(J40&lt;&gt;"Warehouse",J40&lt;&gt;"Specialty"),$S40)</f>
        <v>0</v>
      </c>
      <c r="U40" s="49" t="str">
        <f t="shared" ca="1" si="19"/>
        <v>-</v>
      </c>
      <c r="V40" s="48">
        <f t="shared" ca="1" si="20"/>
        <v>0</v>
      </c>
      <c r="W40" s="51" t="str">
        <f t="shared" ca="1" si="22"/>
        <v/>
      </c>
      <c r="X40" s="30">
        <v>0.35</v>
      </c>
      <c r="Y40" s="51" t="str">
        <f ca="1">IFERROR(_xlfn.IFS($R40="CASE",(($T40/$V40))/(1-$X40),$R40="EACH",($T40*#REF!)/(1-$X40),$R40="WEIGHT (/kg)",$T40/(1-$X40)),"")</f>
        <v/>
      </c>
      <c r="Z40" s="62"/>
      <c r="AA40" s="53" t="str">
        <f t="shared" ca="1" si="23"/>
        <v/>
      </c>
      <c r="AB40" s="48">
        <f t="shared" ca="1" si="21"/>
        <v>0</v>
      </c>
      <c r="AC40" s="49" t="str">
        <f t="shared" ca="1" si="24"/>
        <v/>
      </c>
      <c r="AD40" s="72">
        <v>1</v>
      </c>
      <c r="AE40" s="30">
        <v>0.35</v>
      </c>
      <c r="AF40" s="51" t="str">
        <f t="shared" ca="1" si="25"/>
        <v/>
      </c>
      <c r="AG40" s="62"/>
      <c r="AH40" s="53" t="str">
        <f t="shared" ca="1" si="26"/>
        <v/>
      </c>
      <c r="AI40" s="60">
        <f ca="1">'Retail Audit'!G40</f>
        <v>0</v>
      </c>
      <c r="AJ40" s="60" t="str">
        <f t="shared" si="7"/>
        <v/>
      </c>
      <c r="AK40" s="60">
        <f>'Retail Audit'!H40</f>
        <v>0</v>
      </c>
      <c r="AL40" s="60">
        <f>'Retail Audit'!I40</f>
        <v>0</v>
      </c>
      <c r="AM40" s="60">
        <f>'Retail Audit'!J40</f>
        <v>0</v>
      </c>
      <c r="AN40" s="60">
        <f>'Retail Audit'!K40</f>
        <v>0</v>
      </c>
      <c r="AO40" s="60">
        <f>'Retail Audit'!L40</f>
        <v>0</v>
      </c>
      <c r="AP40" s="60">
        <f>'Retail Audit'!M40</f>
        <v>0</v>
      </c>
      <c r="AQ40" s="60">
        <f>'Retail Audit'!N40</f>
        <v>0</v>
      </c>
      <c r="AR40" s="60">
        <f>'Retail Audit'!O40</f>
        <v>0</v>
      </c>
      <c r="AS40" s="60">
        <f>'Retail Audit'!P40</f>
        <v>0</v>
      </c>
      <c r="AT40" s="28"/>
      <c r="AU40" s="31"/>
      <c r="AV40" s="31"/>
      <c r="AW40" s="34"/>
      <c r="AX40" s="31"/>
      <c r="AY40" s="28"/>
      <c r="AZ40" s="201"/>
      <c r="BA40" s="201"/>
      <c r="BB40" s="201"/>
      <c r="BC40" s="201"/>
      <c r="BD40" s="32"/>
      <c r="BE40" s="66">
        <f t="shared" ca="1" si="8"/>
        <v>0</v>
      </c>
    </row>
    <row r="41" spans="1:57" s="20" customFormat="1" x14ac:dyDescent="0.25">
      <c r="A41" s="20" t="s">
        <v>152</v>
      </c>
      <c r="B41" s="55" t="s">
        <v>181</v>
      </c>
      <c r="C41" s="66" t="str">
        <f t="shared" ca="1" si="9"/>
        <v/>
      </c>
      <c r="D41" s="39">
        <f t="shared" ca="1" si="10"/>
        <v>0</v>
      </c>
      <c r="E41" s="41">
        <f t="shared" ca="1" si="5"/>
        <v>0</v>
      </c>
      <c r="F41" s="41" t="str">
        <f t="shared" ca="1" si="11"/>
        <v>0000000000000</v>
      </c>
      <c r="G41" s="41">
        <f t="shared" ca="1" si="12"/>
        <v>0</v>
      </c>
      <c r="H41" s="39">
        <f t="shared" ca="1" si="6"/>
        <v>0</v>
      </c>
      <c r="I41" s="28"/>
      <c r="J41" s="28"/>
      <c r="K41" s="28"/>
      <c r="L41" s="29"/>
      <c r="M41" s="29"/>
      <c r="N41" s="207">
        <f t="shared" ca="1" si="13"/>
        <v>0</v>
      </c>
      <c r="O41" s="207">
        <f t="shared" ca="1" si="14"/>
        <v>0</v>
      </c>
      <c r="P41" s="46">
        <f t="shared" ca="1" si="15"/>
        <v>0</v>
      </c>
      <c r="Q41" s="209">
        <f t="shared" ca="1" si="16"/>
        <v>0</v>
      </c>
      <c r="R41" s="39">
        <f t="shared" ca="1" si="17"/>
        <v>0</v>
      </c>
      <c r="S41" s="213">
        <f t="shared" ca="1" si="18"/>
        <v>0</v>
      </c>
      <c r="T41" s="47">
        <f ca="1">_xlfn.IFS(AND(OR(J41="Warehouse",J41="Specialty"),$H41="Frozen",$R41="EACH")=TRUE,(($S41*$AB41)+Data!$C$2)/$AB41,AND(OR(J41="Warehouse",J41="Specialty"),$H41="Frozen")=TRUE,$S41+Data!$C$2,OR(J41="Warehouse",J41="Specialty")=TRUE,$S41*Data!$C$3,AND(J41&lt;&gt;"Warehouse",J41&lt;&gt;"Specialty"),$S41)</f>
        <v>0</v>
      </c>
      <c r="U41" s="49" t="str">
        <f t="shared" ca="1" si="19"/>
        <v>-</v>
      </c>
      <c r="V41" s="48">
        <f t="shared" ca="1" si="20"/>
        <v>0</v>
      </c>
      <c r="W41" s="51" t="str">
        <f t="shared" ca="1" si="22"/>
        <v/>
      </c>
      <c r="X41" s="30">
        <v>0.35</v>
      </c>
      <c r="Y41" s="51" t="str">
        <f ca="1">IFERROR(_xlfn.IFS($R41="CASE",(($T41/$V41))/(1-$X41),$R41="EACH",($T41*#REF!)/(1-$X41),$R41="WEIGHT (/kg)",$T41/(1-$X41)),"")</f>
        <v/>
      </c>
      <c r="Z41" s="62"/>
      <c r="AA41" s="53" t="str">
        <f t="shared" ca="1" si="23"/>
        <v/>
      </c>
      <c r="AB41" s="48">
        <f t="shared" ca="1" si="21"/>
        <v>0</v>
      </c>
      <c r="AC41" s="49" t="str">
        <f t="shared" ca="1" si="24"/>
        <v/>
      </c>
      <c r="AD41" s="72">
        <v>1</v>
      </c>
      <c r="AE41" s="30">
        <v>0.35</v>
      </c>
      <c r="AF41" s="51" t="str">
        <f t="shared" ca="1" si="25"/>
        <v/>
      </c>
      <c r="AG41" s="62"/>
      <c r="AH41" s="53" t="str">
        <f t="shared" ca="1" si="26"/>
        <v/>
      </c>
      <c r="AI41" s="60">
        <f ca="1">'Retail Audit'!G41</f>
        <v>0</v>
      </c>
      <c r="AJ41" s="60" t="str">
        <f t="shared" si="7"/>
        <v/>
      </c>
      <c r="AK41" s="60">
        <f>'Retail Audit'!H41</f>
        <v>0</v>
      </c>
      <c r="AL41" s="60">
        <f>'Retail Audit'!I41</f>
        <v>0</v>
      </c>
      <c r="AM41" s="60">
        <f>'Retail Audit'!J41</f>
        <v>0</v>
      </c>
      <c r="AN41" s="60">
        <f>'Retail Audit'!K41</f>
        <v>0</v>
      </c>
      <c r="AO41" s="60">
        <f>'Retail Audit'!L41</f>
        <v>0</v>
      </c>
      <c r="AP41" s="60">
        <f>'Retail Audit'!M41</f>
        <v>0</v>
      </c>
      <c r="AQ41" s="60">
        <f>'Retail Audit'!N41</f>
        <v>0</v>
      </c>
      <c r="AR41" s="60">
        <f>'Retail Audit'!O41</f>
        <v>0</v>
      </c>
      <c r="AS41" s="60">
        <f>'Retail Audit'!P41</f>
        <v>0</v>
      </c>
      <c r="AT41" s="28"/>
      <c r="AU41" s="31"/>
      <c r="AV41" s="31"/>
      <c r="AW41" s="34"/>
      <c r="AX41" s="31"/>
      <c r="AY41" s="28"/>
      <c r="AZ41" s="201"/>
      <c r="BA41" s="201"/>
      <c r="BB41" s="201"/>
      <c r="BC41" s="201"/>
      <c r="BD41" s="32"/>
      <c r="BE41" s="66">
        <f t="shared" ca="1" si="8"/>
        <v>0</v>
      </c>
    </row>
    <row r="42" spans="1:57" s="20" customFormat="1" x14ac:dyDescent="0.25">
      <c r="A42" s="20" t="s">
        <v>153</v>
      </c>
      <c r="B42" s="55" t="s">
        <v>182</v>
      </c>
      <c r="C42" s="66" t="str">
        <f t="shared" ca="1" si="9"/>
        <v/>
      </c>
      <c r="D42" s="39">
        <f t="shared" ca="1" si="10"/>
        <v>0</v>
      </c>
      <c r="E42" s="41">
        <f t="shared" ca="1" si="5"/>
        <v>0</v>
      </c>
      <c r="F42" s="41" t="str">
        <f t="shared" ca="1" si="11"/>
        <v>0000000000000</v>
      </c>
      <c r="G42" s="41">
        <f t="shared" ca="1" si="12"/>
        <v>0</v>
      </c>
      <c r="H42" s="39">
        <f t="shared" ca="1" si="6"/>
        <v>0</v>
      </c>
      <c r="I42" s="28"/>
      <c r="J42" s="28"/>
      <c r="K42" s="28"/>
      <c r="L42" s="29"/>
      <c r="M42" s="29"/>
      <c r="N42" s="207">
        <f t="shared" ca="1" si="13"/>
        <v>0</v>
      </c>
      <c r="O42" s="207">
        <f t="shared" ca="1" si="14"/>
        <v>0</v>
      </c>
      <c r="P42" s="46">
        <f t="shared" ca="1" si="15"/>
        <v>0</v>
      </c>
      <c r="Q42" s="209">
        <f t="shared" ca="1" si="16"/>
        <v>0</v>
      </c>
      <c r="R42" s="39">
        <f t="shared" ca="1" si="17"/>
        <v>0</v>
      </c>
      <c r="S42" s="213">
        <f t="shared" ca="1" si="18"/>
        <v>0</v>
      </c>
      <c r="T42" s="47">
        <f ca="1">_xlfn.IFS(AND(OR(J42="Warehouse",J42="Specialty"),$H42="Frozen",$R42="EACH")=TRUE,(($S42*$AB42)+Data!$C$2)/$AB42,AND(OR(J42="Warehouse",J42="Specialty"),$H42="Frozen")=TRUE,$S42+Data!$C$2,OR(J42="Warehouse",J42="Specialty")=TRUE,$S42*Data!$C$3,AND(J42&lt;&gt;"Warehouse",J42&lt;&gt;"Specialty"),$S42)</f>
        <v>0</v>
      </c>
      <c r="U42" s="49" t="str">
        <f t="shared" ca="1" si="19"/>
        <v>-</v>
      </c>
      <c r="V42" s="48">
        <f t="shared" ca="1" si="20"/>
        <v>0</v>
      </c>
      <c r="W42" s="51" t="str">
        <f t="shared" ca="1" si="22"/>
        <v/>
      </c>
      <c r="X42" s="30">
        <v>0.35</v>
      </c>
      <c r="Y42" s="51" t="str">
        <f ca="1">IFERROR(_xlfn.IFS($R42="CASE",(($T42/$V42))/(1-$X42),$R42="EACH",($T42*#REF!)/(1-$X42),$R42="WEIGHT (/kg)",$T42/(1-$X42)),"")</f>
        <v/>
      </c>
      <c r="Z42" s="62"/>
      <c r="AA42" s="53" t="str">
        <f t="shared" ca="1" si="23"/>
        <v/>
      </c>
      <c r="AB42" s="48">
        <f t="shared" ca="1" si="21"/>
        <v>0</v>
      </c>
      <c r="AC42" s="49" t="str">
        <f t="shared" ca="1" si="24"/>
        <v/>
      </c>
      <c r="AD42" s="72">
        <v>1</v>
      </c>
      <c r="AE42" s="30">
        <v>0.35</v>
      </c>
      <c r="AF42" s="51" t="str">
        <f t="shared" ca="1" si="25"/>
        <v/>
      </c>
      <c r="AG42" s="62"/>
      <c r="AH42" s="53" t="str">
        <f t="shared" ca="1" si="26"/>
        <v/>
      </c>
      <c r="AI42" s="60">
        <f ca="1">'Retail Audit'!G42</f>
        <v>0</v>
      </c>
      <c r="AJ42" s="60" t="str">
        <f t="shared" si="7"/>
        <v/>
      </c>
      <c r="AK42" s="60">
        <f>'Retail Audit'!H42</f>
        <v>0</v>
      </c>
      <c r="AL42" s="60">
        <f>'Retail Audit'!I42</f>
        <v>0</v>
      </c>
      <c r="AM42" s="60">
        <f>'Retail Audit'!J42</f>
        <v>0</v>
      </c>
      <c r="AN42" s="60">
        <f>'Retail Audit'!K42</f>
        <v>0</v>
      </c>
      <c r="AO42" s="60">
        <f>'Retail Audit'!L42</f>
        <v>0</v>
      </c>
      <c r="AP42" s="60">
        <f>'Retail Audit'!M42</f>
        <v>0</v>
      </c>
      <c r="AQ42" s="60">
        <f>'Retail Audit'!N42</f>
        <v>0</v>
      </c>
      <c r="AR42" s="60">
        <f>'Retail Audit'!O42</f>
        <v>0</v>
      </c>
      <c r="AS42" s="60">
        <f>'Retail Audit'!P42</f>
        <v>0</v>
      </c>
      <c r="AT42" s="28"/>
      <c r="AU42" s="31"/>
      <c r="AV42" s="31"/>
      <c r="AW42" s="34"/>
      <c r="AX42" s="31"/>
      <c r="AY42" s="28"/>
      <c r="AZ42" s="201"/>
      <c r="BA42" s="201"/>
      <c r="BB42" s="201"/>
      <c r="BC42" s="201"/>
      <c r="BD42" s="32"/>
      <c r="BE42" s="66">
        <f t="shared" ca="1" si="8"/>
        <v>0</v>
      </c>
    </row>
    <row r="43" spans="1:57" s="20" customFormat="1" x14ac:dyDescent="0.25">
      <c r="A43" s="20" t="s">
        <v>154</v>
      </c>
      <c r="B43" s="55" t="s">
        <v>183</v>
      </c>
      <c r="C43" s="66" t="str">
        <f t="shared" ca="1" si="9"/>
        <v/>
      </c>
      <c r="D43" s="39">
        <f t="shared" ca="1" si="10"/>
        <v>0</v>
      </c>
      <c r="E43" s="41">
        <f t="shared" ca="1" si="5"/>
        <v>0</v>
      </c>
      <c r="F43" s="41" t="str">
        <f t="shared" ca="1" si="11"/>
        <v>0000000000000</v>
      </c>
      <c r="G43" s="41">
        <f t="shared" ca="1" si="12"/>
        <v>0</v>
      </c>
      <c r="H43" s="39">
        <f t="shared" ca="1" si="6"/>
        <v>0</v>
      </c>
      <c r="I43" s="28"/>
      <c r="J43" s="28"/>
      <c r="K43" s="28"/>
      <c r="L43" s="29"/>
      <c r="M43" s="29"/>
      <c r="N43" s="207">
        <f t="shared" ca="1" si="13"/>
        <v>0</v>
      </c>
      <c r="O43" s="207">
        <f t="shared" ca="1" si="14"/>
        <v>0</v>
      </c>
      <c r="P43" s="46">
        <f t="shared" ca="1" si="15"/>
        <v>0</v>
      </c>
      <c r="Q43" s="209">
        <f t="shared" ca="1" si="16"/>
        <v>0</v>
      </c>
      <c r="R43" s="39">
        <f t="shared" ca="1" si="17"/>
        <v>0</v>
      </c>
      <c r="S43" s="213">
        <f t="shared" ca="1" si="18"/>
        <v>0</v>
      </c>
      <c r="T43" s="47">
        <f ca="1">_xlfn.IFS(AND(OR(J43="Warehouse",J43="Specialty"),$H43="Frozen",$R43="EACH")=TRUE,(($S43*$AB43)+Data!$C$2)/$AB43,AND(OR(J43="Warehouse",J43="Specialty"),$H43="Frozen")=TRUE,$S43+Data!$C$2,OR(J43="Warehouse",J43="Specialty")=TRUE,$S43*Data!$C$3,AND(J43&lt;&gt;"Warehouse",J43&lt;&gt;"Specialty"),$S43)</f>
        <v>0</v>
      </c>
      <c r="U43" s="49" t="str">
        <f t="shared" ca="1" si="19"/>
        <v>-</v>
      </c>
      <c r="V43" s="48">
        <f t="shared" ca="1" si="20"/>
        <v>0</v>
      </c>
      <c r="W43" s="51" t="str">
        <f t="shared" ca="1" si="22"/>
        <v/>
      </c>
      <c r="X43" s="30">
        <v>0.35</v>
      </c>
      <c r="Y43" s="51" t="str">
        <f ca="1">IFERROR(_xlfn.IFS($R43="CASE",(($T43/$V43))/(1-$X43),$R43="EACH",($T43*#REF!)/(1-$X43),$R43="WEIGHT (/kg)",$T43/(1-$X43)),"")</f>
        <v/>
      </c>
      <c r="Z43" s="62"/>
      <c r="AA43" s="53" t="str">
        <f t="shared" ca="1" si="23"/>
        <v/>
      </c>
      <c r="AB43" s="48">
        <f t="shared" ca="1" si="21"/>
        <v>0</v>
      </c>
      <c r="AC43" s="49" t="str">
        <f t="shared" ca="1" si="24"/>
        <v/>
      </c>
      <c r="AD43" s="72">
        <v>1</v>
      </c>
      <c r="AE43" s="30">
        <v>0.35</v>
      </c>
      <c r="AF43" s="51" t="str">
        <f t="shared" ca="1" si="25"/>
        <v/>
      </c>
      <c r="AG43" s="62"/>
      <c r="AH43" s="53" t="str">
        <f t="shared" ca="1" si="26"/>
        <v/>
      </c>
      <c r="AI43" s="60">
        <f ca="1">'Retail Audit'!G43</f>
        <v>0</v>
      </c>
      <c r="AJ43" s="60" t="str">
        <f t="shared" si="7"/>
        <v/>
      </c>
      <c r="AK43" s="60">
        <f>'Retail Audit'!H43</f>
        <v>0</v>
      </c>
      <c r="AL43" s="60">
        <f>'Retail Audit'!I43</f>
        <v>0</v>
      </c>
      <c r="AM43" s="60">
        <f>'Retail Audit'!J43</f>
        <v>0</v>
      </c>
      <c r="AN43" s="60">
        <f>'Retail Audit'!K43</f>
        <v>0</v>
      </c>
      <c r="AO43" s="60">
        <f>'Retail Audit'!L43</f>
        <v>0</v>
      </c>
      <c r="AP43" s="60">
        <f>'Retail Audit'!M43</f>
        <v>0</v>
      </c>
      <c r="AQ43" s="60">
        <f>'Retail Audit'!N43</f>
        <v>0</v>
      </c>
      <c r="AR43" s="60">
        <f>'Retail Audit'!O43</f>
        <v>0</v>
      </c>
      <c r="AS43" s="60">
        <f>'Retail Audit'!P43</f>
        <v>0</v>
      </c>
      <c r="AT43" s="28"/>
      <c r="AU43" s="31"/>
      <c r="AV43" s="31"/>
      <c r="AW43" s="34"/>
      <c r="AX43" s="31"/>
      <c r="AY43" s="28"/>
      <c r="AZ43" s="201"/>
      <c r="BA43" s="201"/>
      <c r="BB43" s="201"/>
      <c r="BC43" s="201"/>
      <c r="BD43" s="32"/>
      <c r="BE43" s="66">
        <f t="shared" ca="1" si="8"/>
        <v>0</v>
      </c>
    </row>
    <row r="44" spans="1:57" s="20" customFormat="1" x14ac:dyDescent="0.25">
      <c r="A44" s="20" t="s">
        <v>155</v>
      </c>
      <c r="B44" s="55" t="s">
        <v>184</v>
      </c>
      <c r="C44" s="66" t="str">
        <f t="shared" ca="1" si="9"/>
        <v/>
      </c>
      <c r="D44" s="39">
        <f t="shared" ca="1" si="10"/>
        <v>0</v>
      </c>
      <c r="E44" s="41">
        <f t="shared" ca="1" si="5"/>
        <v>0</v>
      </c>
      <c r="F44" s="41" t="str">
        <f t="shared" ca="1" si="11"/>
        <v>0000000000000</v>
      </c>
      <c r="G44" s="41">
        <f t="shared" ca="1" si="12"/>
        <v>0</v>
      </c>
      <c r="H44" s="39">
        <f t="shared" ca="1" si="6"/>
        <v>0</v>
      </c>
      <c r="I44" s="28"/>
      <c r="J44" s="28"/>
      <c r="K44" s="28"/>
      <c r="L44" s="29"/>
      <c r="M44" s="29"/>
      <c r="N44" s="207">
        <f t="shared" ca="1" si="13"/>
        <v>0</v>
      </c>
      <c r="O44" s="207">
        <f t="shared" ca="1" si="14"/>
        <v>0</v>
      </c>
      <c r="P44" s="46">
        <f t="shared" ca="1" si="15"/>
        <v>0</v>
      </c>
      <c r="Q44" s="209">
        <f t="shared" ca="1" si="16"/>
        <v>0</v>
      </c>
      <c r="R44" s="39">
        <f t="shared" ca="1" si="17"/>
        <v>0</v>
      </c>
      <c r="S44" s="213">
        <f t="shared" ca="1" si="18"/>
        <v>0</v>
      </c>
      <c r="T44" s="47">
        <f ca="1">_xlfn.IFS(AND(OR(J44="Warehouse",J44="Specialty"),$H44="Frozen",$R44="EACH")=TRUE,(($S44*$AB44)+Data!$C$2)/$AB44,AND(OR(J44="Warehouse",J44="Specialty"),$H44="Frozen")=TRUE,$S44+Data!$C$2,OR(J44="Warehouse",J44="Specialty")=TRUE,$S44*Data!$C$3,AND(J44&lt;&gt;"Warehouse",J44&lt;&gt;"Specialty"),$S44)</f>
        <v>0</v>
      </c>
      <c r="U44" s="49" t="str">
        <f t="shared" ca="1" si="19"/>
        <v>-</v>
      </c>
      <c r="V44" s="48">
        <f t="shared" ca="1" si="20"/>
        <v>0</v>
      </c>
      <c r="W44" s="51" t="str">
        <f t="shared" ca="1" si="22"/>
        <v/>
      </c>
      <c r="X44" s="30">
        <v>0.35</v>
      </c>
      <c r="Y44" s="51" t="str">
        <f ca="1">IFERROR(_xlfn.IFS($R44="CASE",(($T44/$V44))/(1-$X44),$R44="EACH",($T44*#REF!)/(1-$X44),$R44="WEIGHT (/kg)",$T44/(1-$X44)),"")</f>
        <v/>
      </c>
      <c r="Z44" s="62"/>
      <c r="AA44" s="53" t="str">
        <f t="shared" ca="1" si="23"/>
        <v/>
      </c>
      <c r="AB44" s="48">
        <f t="shared" ca="1" si="21"/>
        <v>0</v>
      </c>
      <c r="AC44" s="49" t="str">
        <f t="shared" ca="1" si="24"/>
        <v/>
      </c>
      <c r="AD44" s="72">
        <v>1</v>
      </c>
      <c r="AE44" s="30">
        <v>0.35</v>
      </c>
      <c r="AF44" s="51" t="str">
        <f t="shared" ca="1" si="25"/>
        <v/>
      </c>
      <c r="AG44" s="62"/>
      <c r="AH44" s="53" t="str">
        <f t="shared" ca="1" si="26"/>
        <v/>
      </c>
      <c r="AI44" s="60">
        <f ca="1">'Retail Audit'!G44</f>
        <v>0</v>
      </c>
      <c r="AJ44" s="60" t="str">
        <f t="shared" si="7"/>
        <v/>
      </c>
      <c r="AK44" s="60">
        <f>'Retail Audit'!H44</f>
        <v>0</v>
      </c>
      <c r="AL44" s="60">
        <f>'Retail Audit'!I44</f>
        <v>0</v>
      </c>
      <c r="AM44" s="60">
        <f>'Retail Audit'!J44</f>
        <v>0</v>
      </c>
      <c r="AN44" s="60">
        <f>'Retail Audit'!K44</f>
        <v>0</v>
      </c>
      <c r="AO44" s="60">
        <f>'Retail Audit'!L44</f>
        <v>0</v>
      </c>
      <c r="AP44" s="60">
        <f>'Retail Audit'!M44</f>
        <v>0</v>
      </c>
      <c r="AQ44" s="60">
        <f>'Retail Audit'!N44</f>
        <v>0</v>
      </c>
      <c r="AR44" s="60">
        <f>'Retail Audit'!O44</f>
        <v>0</v>
      </c>
      <c r="AS44" s="60">
        <f>'Retail Audit'!P44</f>
        <v>0</v>
      </c>
      <c r="AT44" s="28"/>
      <c r="AU44" s="31"/>
      <c r="AV44" s="31"/>
      <c r="AW44" s="34"/>
      <c r="AX44" s="31"/>
      <c r="AY44" s="28"/>
      <c r="AZ44" s="201"/>
      <c r="BA44" s="201"/>
      <c r="BB44" s="201"/>
      <c r="BC44" s="201"/>
      <c r="BD44" s="32"/>
      <c r="BE44" s="66">
        <f t="shared" ca="1" si="8"/>
        <v>0</v>
      </c>
    </row>
    <row r="45" spans="1:57" s="20" customFormat="1" x14ac:dyDescent="0.25">
      <c r="A45" s="20" t="s">
        <v>156</v>
      </c>
      <c r="B45" s="55" t="s">
        <v>185</v>
      </c>
      <c r="C45" s="66" t="str">
        <f t="shared" ca="1" si="9"/>
        <v/>
      </c>
      <c r="D45" s="39">
        <f t="shared" ca="1" si="10"/>
        <v>0</v>
      </c>
      <c r="E45" s="41">
        <f t="shared" ca="1" si="5"/>
        <v>0</v>
      </c>
      <c r="F45" s="41" t="str">
        <f t="shared" ca="1" si="11"/>
        <v>0000000000000</v>
      </c>
      <c r="G45" s="41">
        <f t="shared" ca="1" si="12"/>
        <v>0</v>
      </c>
      <c r="H45" s="39">
        <f t="shared" ca="1" si="6"/>
        <v>0</v>
      </c>
      <c r="I45" s="28"/>
      <c r="J45" s="28"/>
      <c r="K45" s="28"/>
      <c r="L45" s="29"/>
      <c r="M45" s="29"/>
      <c r="N45" s="207">
        <f t="shared" ca="1" si="13"/>
        <v>0</v>
      </c>
      <c r="O45" s="207">
        <f t="shared" ca="1" si="14"/>
        <v>0</v>
      </c>
      <c r="P45" s="46">
        <f t="shared" ca="1" si="15"/>
        <v>0</v>
      </c>
      <c r="Q45" s="209">
        <f t="shared" ca="1" si="16"/>
        <v>0</v>
      </c>
      <c r="R45" s="39">
        <f t="shared" ca="1" si="17"/>
        <v>0</v>
      </c>
      <c r="S45" s="213">
        <f t="shared" ca="1" si="18"/>
        <v>0</v>
      </c>
      <c r="T45" s="47">
        <f ca="1">_xlfn.IFS(AND(OR(J45="Warehouse",J45="Specialty"),$H45="Frozen",$R45="EACH")=TRUE,(($S45*$AB45)+Data!$C$2)/$AB45,AND(OR(J45="Warehouse",J45="Specialty"),$H45="Frozen")=TRUE,$S45+Data!$C$2,OR(J45="Warehouse",J45="Specialty")=TRUE,$S45*Data!$C$3,AND(J45&lt;&gt;"Warehouse",J45&lt;&gt;"Specialty"),$S45)</f>
        <v>0</v>
      </c>
      <c r="U45" s="49" t="str">
        <f t="shared" ca="1" si="19"/>
        <v>-</v>
      </c>
      <c r="V45" s="48">
        <f t="shared" ca="1" si="20"/>
        <v>0</v>
      </c>
      <c r="W45" s="51" t="str">
        <f t="shared" ca="1" si="22"/>
        <v/>
      </c>
      <c r="X45" s="30">
        <v>0.35</v>
      </c>
      <c r="Y45" s="51" t="str">
        <f ca="1">IFERROR(_xlfn.IFS($R45="CASE",(($T45/$V45))/(1-$X45),$R45="EACH",($T45*#REF!)/(1-$X45),$R45="WEIGHT (/kg)",$T45/(1-$X45)),"")</f>
        <v/>
      </c>
      <c r="Z45" s="62"/>
      <c r="AA45" s="53" t="str">
        <f t="shared" ca="1" si="23"/>
        <v/>
      </c>
      <c r="AB45" s="48">
        <f t="shared" ca="1" si="21"/>
        <v>0</v>
      </c>
      <c r="AC45" s="49" t="str">
        <f t="shared" ca="1" si="24"/>
        <v/>
      </c>
      <c r="AD45" s="72">
        <v>1</v>
      </c>
      <c r="AE45" s="30">
        <v>0.35</v>
      </c>
      <c r="AF45" s="51" t="str">
        <f t="shared" ca="1" si="25"/>
        <v/>
      </c>
      <c r="AG45" s="62"/>
      <c r="AH45" s="53" t="str">
        <f t="shared" ca="1" si="26"/>
        <v/>
      </c>
      <c r="AI45" s="60">
        <f ca="1">'Retail Audit'!G45</f>
        <v>0</v>
      </c>
      <c r="AJ45" s="60" t="str">
        <f t="shared" si="7"/>
        <v/>
      </c>
      <c r="AK45" s="60">
        <f>'Retail Audit'!H45</f>
        <v>0</v>
      </c>
      <c r="AL45" s="60">
        <f>'Retail Audit'!I45</f>
        <v>0</v>
      </c>
      <c r="AM45" s="60">
        <f>'Retail Audit'!J45</f>
        <v>0</v>
      </c>
      <c r="AN45" s="60">
        <f>'Retail Audit'!K45</f>
        <v>0</v>
      </c>
      <c r="AO45" s="60">
        <f>'Retail Audit'!L45</f>
        <v>0</v>
      </c>
      <c r="AP45" s="60">
        <f>'Retail Audit'!M45</f>
        <v>0</v>
      </c>
      <c r="AQ45" s="60">
        <f>'Retail Audit'!N45</f>
        <v>0</v>
      </c>
      <c r="AR45" s="60">
        <f>'Retail Audit'!O45</f>
        <v>0</v>
      </c>
      <c r="AS45" s="60">
        <f>'Retail Audit'!P45</f>
        <v>0</v>
      </c>
      <c r="AT45" s="28"/>
      <c r="AU45" s="31"/>
      <c r="AV45" s="31"/>
      <c r="AW45" s="34"/>
      <c r="AX45" s="31"/>
      <c r="AY45" s="28"/>
      <c r="AZ45" s="201"/>
      <c r="BA45" s="201"/>
      <c r="BB45" s="201"/>
      <c r="BC45" s="201"/>
      <c r="BD45" s="32"/>
      <c r="BE45" s="66">
        <f t="shared" ca="1" si="8"/>
        <v>0</v>
      </c>
    </row>
    <row r="46" spans="1:57" s="20" customFormat="1" x14ac:dyDescent="0.25">
      <c r="A46" s="20" t="s">
        <v>157</v>
      </c>
      <c r="B46" s="55" t="s">
        <v>186</v>
      </c>
      <c r="C46" s="66" t="str">
        <f t="shared" ca="1" si="9"/>
        <v/>
      </c>
      <c r="D46" s="39">
        <f t="shared" ca="1" si="10"/>
        <v>0</v>
      </c>
      <c r="E46" s="41">
        <f t="shared" ca="1" si="5"/>
        <v>0</v>
      </c>
      <c r="F46" s="41" t="str">
        <f t="shared" ca="1" si="11"/>
        <v>0000000000000</v>
      </c>
      <c r="G46" s="41">
        <f t="shared" ca="1" si="12"/>
        <v>0</v>
      </c>
      <c r="H46" s="39">
        <f t="shared" ca="1" si="6"/>
        <v>0</v>
      </c>
      <c r="I46" s="28"/>
      <c r="J46" s="28"/>
      <c r="K46" s="28"/>
      <c r="L46" s="29"/>
      <c r="M46" s="29"/>
      <c r="N46" s="207">
        <f t="shared" ca="1" si="13"/>
        <v>0</v>
      </c>
      <c r="O46" s="207">
        <f t="shared" ca="1" si="14"/>
        <v>0</v>
      </c>
      <c r="P46" s="46">
        <f t="shared" ca="1" si="15"/>
        <v>0</v>
      </c>
      <c r="Q46" s="209">
        <f t="shared" ca="1" si="16"/>
        <v>0</v>
      </c>
      <c r="R46" s="39">
        <f t="shared" ca="1" si="17"/>
        <v>0</v>
      </c>
      <c r="S46" s="213">
        <f t="shared" ca="1" si="18"/>
        <v>0</v>
      </c>
      <c r="T46" s="47">
        <f ca="1">_xlfn.IFS(AND(OR(J46="Warehouse",J46="Specialty"),$H46="Frozen",$R46="EACH")=TRUE,(($S46*$AB46)+Data!$C$2)/$AB46,AND(OR(J46="Warehouse",J46="Specialty"),$H46="Frozen")=TRUE,$S46+Data!$C$2,OR(J46="Warehouse",J46="Specialty")=TRUE,$S46*Data!$C$3,AND(J46&lt;&gt;"Warehouse",J46&lt;&gt;"Specialty"),$S46)</f>
        <v>0</v>
      </c>
      <c r="U46" s="49" t="str">
        <f t="shared" ca="1" si="19"/>
        <v>-</v>
      </c>
      <c r="V46" s="48">
        <f t="shared" ca="1" si="20"/>
        <v>0</v>
      </c>
      <c r="W46" s="51" t="str">
        <f t="shared" ca="1" si="22"/>
        <v/>
      </c>
      <c r="X46" s="30">
        <v>0.35</v>
      </c>
      <c r="Y46" s="51" t="str">
        <f ca="1">IFERROR(_xlfn.IFS($R46="CASE",(($T46/$V46))/(1-$X46),$R46="EACH",($T46*#REF!)/(1-$X46),$R46="WEIGHT (/kg)",$T46/(1-$X46)),"")</f>
        <v/>
      </c>
      <c r="Z46" s="62"/>
      <c r="AA46" s="53" t="str">
        <f t="shared" ca="1" si="23"/>
        <v/>
      </c>
      <c r="AB46" s="48">
        <f t="shared" ca="1" si="21"/>
        <v>0</v>
      </c>
      <c r="AC46" s="49" t="str">
        <f t="shared" ca="1" si="24"/>
        <v/>
      </c>
      <c r="AD46" s="72">
        <v>1</v>
      </c>
      <c r="AE46" s="30">
        <v>0.35</v>
      </c>
      <c r="AF46" s="51" t="str">
        <f t="shared" ca="1" si="25"/>
        <v/>
      </c>
      <c r="AG46" s="62"/>
      <c r="AH46" s="53" t="str">
        <f t="shared" ca="1" si="26"/>
        <v/>
      </c>
      <c r="AI46" s="60">
        <f ca="1">'Retail Audit'!G46</f>
        <v>0</v>
      </c>
      <c r="AJ46" s="60" t="str">
        <f t="shared" si="7"/>
        <v/>
      </c>
      <c r="AK46" s="60">
        <f>'Retail Audit'!H46</f>
        <v>0</v>
      </c>
      <c r="AL46" s="60">
        <f>'Retail Audit'!I46</f>
        <v>0</v>
      </c>
      <c r="AM46" s="60">
        <f>'Retail Audit'!J46</f>
        <v>0</v>
      </c>
      <c r="AN46" s="60">
        <f>'Retail Audit'!K46</f>
        <v>0</v>
      </c>
      <c r="AO46" s="60">
        <f>'Retail Audit'!L46</f>
        <v>0</v>
      </c>
      <c r="AP46" s="60">
        <f>'Retail Audit'!M46</f>
        <v>0</v>
      </c>
      <c r="AQ46" s="60">
        <f>'Retail Audit'!N46</f>
        <v>0</v>
      </c>
      <c r="AR46" s="60">
        <f>'Retail Audit'!O46</f>
        <v>0</v>
      </c>
      <c r="AS46" s="60">
        <f>'Retail Audit'!P46</f>
        <v>0</v>
      </c>
      <c r="AT46" s="28"/>
      <c r="AU46" s="31"/>
      <c r="AV46" s="31"/>
      <c r="AW46" s="34"/>
      <c r="AX46" s="31"/>
      <c r="AY46" s="28"/>
      <c r="AZ46" s="201"/>
      <c r="BA46" s="201"/>
      <c r="BB46" s="201"/>
      <c r="BC46" s="201"/>
      <c r="BD46" s="32"/>
      <c r="BE46" s="66">
        <f t="shared" ca="1" si="8"/>
        <v>0</v>
      </c>
    </row>
    <row r="47" spans="1:57" s="20" customFormat="1" x14ac:dyDescent="0.25">
      <c r="A47" s="20" t="s">
        <v>158</v>
      </c>
      <c r="B47" s="55" t="s">
        <v>187</v>
      </c>
      <c r="C47" s="66" t="str">
        <f t="shared" ca="1" si="9"/>
        <v/>
      </c>
      <c r="D47" s="39">
        <f t="shared" ca="1" si="10"/>
        <v>0</v>
      </c>
      <c r="E47" s="41">
        <f t="shared" ca="1" si="5"/>
        <v>0</v>
      </c>
      <c r="F47" s="41" t="str">
        <f t="shared" ca="1" si="11"/>
        <v>0000000000000</v>
      </c>
      <c r="G47" s="41">
        <f t="shared" ca="1" si="12"/>
        <v>0</v>
      </c>
      <c r="H47" s="39">
        <f t="shared" ca="1" si="6"/>
        <v>0</v>
      </c>
      <c r="I47" s="28"/>
      <c r="J47" s="28"/>
      <c r="K47" s="28"/>
      <c r="L47" s="29"/>
      <c r="M47" s="29"/>
      <c r="N47" s="207">
        <f t="shared" ca="1" si="13"/>
        <v>0</v>
      </c>
      <c r="O47" s="207">
        <f t="shared" ca="1" si="14"/>
        <v>0</v>
      </c>
      <c r="P47" s="46">
        <f t="shared" ca="1" si="15"/>
        <v>0</v>
      </c>
      <c r="Q47" s="209">
        <f t="shared" ca="1" si="16"/>
        <v>0</v>
      </c>
      <c r="R47" s="39">
        <f t="shared" ca="1" si="17"/>
        <v>0</v>
      </c>
      <c r="S47" s="213">
        <f t="shared" ca="1" si="18"/>
        <v>0</v>
      </c>
      <c r="T47" s="47">
        <f ca="1">_xlfn.IFS(AND(OR(J47="Warehouse",J47="Specialty"),$H47="Frozen",$R47="EACH")=TRUE,(($S47*$AB47)+Data!$C$2)/$AB47,AND(OR(J47="Warehouse",J47="Specialty"),$H47="Frozen")=TRUE,$S47+Data!$C$2,OR(J47="Warehouse",J47="Specialty")=TRUE,$S47*Data!$C$3,AND(J47&lt;&gt;"Warehouse",J47&lt;&gt;"Specialty"),$S47)</f>
        <v>0</v>
      </c>
      <c r="U47" s="49" t="str">
        <f t="shared" ca="1" si="19"/>
        <v>-</v>
      </c>
      <c r="V47" s="48">
        <f t="shared" ca="1" si="20"/>
        <v>0</v>
      </c>
      <c r="W47" s="51" t="str">
        <f t="shared" ca="1" si="22"/>
        <v/>
      </c>
      <c r="X47" s="30">
        <v>0.35</v>
      </c>
      <c r="Y47" s="51" t="str">
        <f ca="1">IFERROR(_xlfn.IFS($R47="CASE",(($T47/$V47))/(1-$X47),$R47="EACH",($T47*#REF!)/(1-$X47),$R47="WEIGHT (/kg)",$T47/(1-$X47)),"")</f>
        <v/>
      </c>
      <c r="Z47" s="62"/>
      <c r="AA47" s="53" t="str">
        <f t="shared" ca="1" si="23"/>
        <v/>
      </c>
      <c r="AB47" s="48">
        <f t="shared" ca="1" si="21"/>
        <v>0</v>
      </c>
      <c r="AC47" s="49" t="str">
        <f t="shared" ca="1" si="24"/>
        <v/>
      </c>
      <c r="AD47" s="72">
        <v>1</v>
      </c>
      <c r="AE47" s="30">
        <v>0.35</v>
      </c>
      <c r="AF47" s="51" t="str">
        <f t="shared" ca="1" si="25"/>
        <v/>
      </c>
      <c r="AG47" s="62"/>
      <c r="AH47" s="53" t="str">
        <f t="shared" ca="1" si="26"/>
        <v/>
      </c>
      <c r="AI47" s="60">
        <f ca="1">'Retail Audit'!G47</f>
        <v>0</v>
      </c>
      <c r="AJ47" s="60" t="str">
        <f t="shared" si="7"/>
        <v/>
      </c>
      <c r="AK47" s="60">
        <f>'Retail Audit'!H47</f>
        <v>0</v>
      </c>
      <c r="AL47" s="60">
        <f>'Retail Audit'!I47</f>
        <v>0</v>
      </c>
      <c r="AM47" s="60">
        <f>'Retail Audit'!J47</f>
        <v>0</v>
      </c>
      <c r="AN47" s="60">
        <f>'Retail Audit'!K47</f>
        <v>0</v>
      </c>
      <c r="AO47" s="60">
        <f>'Retail Audit'!L47</f>
        <v>0</v>
      </c>
      <c r="AP47" s="60">
        <f>'Retail Audit'!M47</f>
        <v>0</v>
      </c>
      <c r="AQ47" s="60">
        <f>'Retail Audit'!N47</f>
        <v>0</v>
      </c>
      <c r="AR47" s="60">
        <f>'Retail Audit'!O47</f>
        <v>0</v>
      </c>
      <c r="AS47" s="60">
        <f>'Retail Audit'!P47</f>
        <v>0</v>
      </c>
      <c r="AT47" s="28"/>
      <c r="AU47" s="31"/>
      <c r="AV47" s="31"/>
      <c r="AW47" s="34"/>
      <c r="AX47" s="31"/>
      <c r="AY47" s="28"/>
      <c r="AZ47" s="201"/>
      <c r="BA47" s="201"/>
      <c r="BB47" s="201"/>
      <c r="BC47" s="201"/>
      <c r="BD47" s="32"/>
      <c r="BE47" s="66">
        <f t="shared" ca="1" si="8"/>
        <v>0</v>
      </c>
    </row>
    <row r="48" spans="1:57" s="20" customFormat="1" x14ac:dyDescent="0.25">
      <c r="A48" s="20" t="s">
        <v>159</v>
      </c>
      <c r="B48" s="55" t="s">
        <v>188</v>
      </c>
      <c r="C48" s="66" t="str">
        <f t="shared" ca="1" si="9"/>
        <v/>
      </c>
      <c r="D48" s="39">
        <f t="shared" ca="1" si="10"/>
        <v>0</v>
      </c>
      <c r="E48" s="41">
        <f t="shared" ca="1" si="5"/>
        <v>0</v>
      </c>
      <c r="F48" s="41" t="str">
        <f t="shared" ca="1" si="11"/>
        <v>0000000000000</v>
      </c>
      <c r="G48" s="41">
        <f t="shared" ca="1" si="12"/>
        <v>0</v>
      </c>
      <c r="H48" s="39">
        <f t="shared" ca="1" si="6"/>
        <v>0</v>
      </c>
      <c r="I48" s="28"/>
      <c r="J48" s="28"/>
      <c r="K48" s="28"/>
      <c r="L48" s="29"/>
      <c r="M48" s="29"/>
      <c r="N48" s="207">
        <f t="shared" ca="1" si="13"/>
        <v>0</v>
      </c>
      <c r="O48" s="207">
        <f t="shared" ca="1" si="14"/>
        <v>0</v>
      </c>
      <c r="P48" s="46">
        <f t="shared" ca="1" si="15"/>
        <v>0</v>
      </c>
      <c r="Q48" s="209">
        <f t="shared" ca="1" si="16"/>
        <v>0</v>
      </c>
      <c r="R48" s="39">
        <f t="shared" ca="1" si="17"/>
        <v>0</v>
      </c>
      <c r="S48" s="213">
        <f t="shared" ca="1" si="18"/>
        <v>0</v>
      </c>
      <c r="T48" s="47">
        <f ca="1">_xlfn.IFS(AND(OR(J48="Warehouse",J48="Specialty"),$H48="Frozen",$R48="EACH")=TRUE,(($S48*$AB48)+Data!$C$2)/$AB48,AND(OR(J48="Warehouse",J48="Specialty"),$H48="Frozen")=TRUE,$S48+Data!$C$2,OR(J48="Warehouse",J48="Specialty")=TRUE,$S48*Data!$C$3,AND(J48&lt;&gt;"Warehouse",J48&lt;&gt;"Specialty"),$S48)</f>
        <v>0</v>
      </c>
      <c r="U48" s="49" t="str">
        <f t="shared" ca="1" si="19"/>
        <v>-</v>
      </c>
      <c r="V48" s="48">
        <f t="shared" ca="1" si="20"/>
        <v>0</v>
      </c>
      <c r="W48" s="51" t="str">
        <f t="shared" ca="1" si="22"/>
        <v/>
      </c>
      <c r="X48" s="30">
        <v>0.35</v>
      </c>
      <c r="Y48" s="51" t="str">
        <f ca="1">IFERROR(_xlfn.IFS($R48="CASE",(($T48/$V48))/(1-$X48),$R48="EACH",($T48*#REF!)/(1-$X48),$R48="WEIGHT (/kg)",$T48/(1-$X48)),"")</f>
        <v/>
      </c>
      <c r="Z48" s="62"/>
      <c r="AA48" s="53" t="str">
        <f t="shared" ca="1" si="23"/>
        <v/>
      </c>
      <c r="AB48" s="48">
        <f t="shared" ca="1" si="21"/>
        <v>0</v>
      </c>
      <c r="AC48" s="49" t="str">
        <f t="shared" ca="1" si="24"/>
        <v/>
      </c>
      <c r="AD48" s="72">
        <v>1</v>
      </c>
      <c r="AE48" s="30">
        <v>0.35</v>
      </c>
      <c r="AF48" s="51" t="str">
        <f t="shared" ca="1" si="25"/>
        <v/>
      </c>
      <c r="AG48" s="62"/>
      <c r="AH48" s="53" t="str">
        <f t="shared" ca="1" si="26"/>
        <v/>
      </c>
      <c r="AI48" s="60">
        <f ca="1">'Retail Audit'!G48</f>
        <v>0</v>
      </c>
      <c r="AJ48" s="60" t="str">
        <f t="shared" si="7"/>
        <v/>
      </c>
      <c r="AK48" s="60">
        <f>'Retail Audit'!H48</f>
        <v>0</v>
      </c>
      <c r="AL48" s="60">
        <f>'Retail Audit'!I48</f>
        <v>0</v>
      </c>
      <c r="AM48" s="60">
        <f>'Retail Audit'!J48</f>
        <v>0</v>
      </c>
      <c r="AN48" s="60">
        <f>'Retail Audit'!K48</f>
        <v>0</v>
      </c>
      <c r="AO48" s="60">
        <f>'Retail Audit'!L48</f>
        <v>0</v>
      </c>
      <c r="AP48" s="60">
        <f>'Retail Audit'!M48</f>
        <v>0</v>
      </c>
      <c r="AQ48" s="60">
        <f>'Retail Audit'!N48</f>
        <v>0</v>
      </c>
      <c r="AR48" s="60">
        <f>'Retail Audit'!O48</f>
        <v>0</v>
      </c>
      <c r="AS48" s="60">
        <f>'Retail Audit'!P48</f>
        <v>0</v>
      </c>
      <c r="AT48" s="28"/>
      <c r="AU48" s="31"/>
      <c r="AV48" s="31"/>
      <c r="AW48" s="34"/>
      <c r="AX48" s="31"/>
      <c r="AY48" s="28"/>
      <c r="AZ48" s="201"/>
      <c r="BA48" s="201"/>
      <c r="BB48" s="201"/>
      <c r="BC48" s="201"/>
      <c r="BD48" s="32"/>
      <c r="BE48" s="66">
        <f t="shared" ca="1" si="8"/>
        <v>0</v>
      </c>
    </row>
    <row r="49" spans="1:57" s="20" customFormat="1" x14ac:dyDescent="0.25">
      <c r="A49" s="20" t="s">
        <v>160</v>
      </c>
      <c r="B49" s="55" t="s">
        <v>189</v>
      </c>
      <c r="C49" s="66" t="str">
        <f t="shared" ca="1" si="9"/>
        <v/>
      </c>
      <c r="D49" s="39">
        <f t="shared" ca="1" si="10"/>
        <v>0</v>
      </c>
      <c r="E49" s="41">
        <f t="shared" ca="1" si="5"/>
        <v>0</v>
      </c>
      <c r="F49" s="41" t="str">
        <f t="shared" ca="1" si="11"/>
        <v>0000000000000</v>
      </c>
      <c r="G49" s="41">
        <f t="shared" ca="1" si="12"/>
        <v>0</v>
      </c>
      <c r="H49" s="39">
        <f t="shared" ca="1" si="6"/>
        <v>0</v>
      </c>
      <c r="I49" s="28"/>
      <c r="J49" s="28"/>
      <c r="K49" s="28"/>
      <c r="L49" s="29"/>
      <c r="M49" s="29"/>
      <c r="N49" s="207">
        <f t="shared" ca="1" si="13"/>
        <v>0</v>
      </c>
      <c r="O49" s="207">
        <f t="shared" ca="1" si="14"/>
        <v>0</v>
      </c>
      <c r="P49" s="46">
        <f t="shared" ca="1" si="15"/>
        <v>0</v>
      </c>
      <c r="Q49" s="209">
        <f t="shared" ca="1" si="16"/>
        <v>0</v>
      </c>
      <c r="R49" s="39">
        <f t="shared" ca="1" si="17"/>
        <v>0</v>
      </c>
      <c r="S49" s="213">
        <f t="shared" ca="1" si="18"/>
        <v>0</v>
      </c>
      <c r="T49" s="47">
        <f ca="1">_xlfn.IFS(AND(OR(J49="Warehouse",J49="Specialty"),$H49="Frozen",$R49="EACH")=TRUE,(($S49*$AB49)+Data!$C$2)/$AB49,AND(OR(J49="Warehouse",J49="Specialty"),$H49="Frozen")=TRUE,$S49+Data!$C$2,OR(J49="Warehouse",J49="Specialty")=TRUE,$S49*Data!$C$3,AND(J49&lt;&gt;"Warehouse",J49&lt;&gt;"Specialty"),$S49)</f>
        <v>0</v>
      </c>
      <c r="U49" s="49" t="str">
        <f t="shared" ca="1" si="19"/>
        <v>-</v>
      </c>
      <c r="V49" s="48">
        <f t="shared" ca="1" si="20"/>
        <v>0</v>
      </c>
      <c r="W49" s="51" t="str">
        <f t="shared" ca="1" si="22"/>
        <v/>
      </c>
      <c r="X49" s="30">
        <v>0.35</v>
      </c>
      <c r="Y49" s="51" t="str">
        <f ca="1">IFERROR(_xlfn.IFS($R49="CASE",(($T49/$V49))/(1-$X49),$R49="EACH",($T49*#REF!)/(1-$X49),$R49="WEIGHT (/kg)",$T49/(1-$X49)),"")</f>
        <v/>
      </c>
      <c r="Z49" s="62"/>
      <c r="AA49" s="53" t="str">
        <f t="shared" ca="1" si="23"/>
        <v/>
      </c>
      <c r="AB49" s="48">
        <f t="shared" ca="1" si="21"/>
        <v>0</v>
      </c>
      <c r="AC49" s="49" t="str">
        <f t="shared" ca="1" si="24"/>
        <v/>
      </c>
      <c r="AD49" s="72">
        <v>1</v>
      </c>
      <c r="AE49" s="30">
        <v>0.35</v>
      </c>
      <c r="AF49" s="51" t="str">
        <f t="shared" ca="1" si="25"/>
        <v/>
      </c>
      <c r="AG49" s="62"/>
      <c r="AH49" s="53" t="str">
        <f t="shared" ca="1" si="26"/>
        <v/>
      </c>
      <c r="AI49" s="60">
        <f ca="1">'Retail Audit'!G49</f>
        <v>0</v>
      </c>
      <c r="AJ49" s="60" t="str">
        <f t="shared" si="7"/>
        <v/>
      </c>
      <c r="AK49" s="60">
        <f>'Retail Audit'!H49</f>
        <v>0</v>
      </c>
      <c r="AL49" s="60">
        <f>'Retail Audit'!I49</f>
        <v>0</v>
      </c>
      <c r="AM49" s="60">
        <f>'Retail Audit'!J49</f>
        <v>0</v>
      </c>
      <c r="AN49" s="60">
        <f>'Retail Audit'!K49</f>
        <v>0</v>
      </c>
      <c r="AO49" s="60">
        <f>'Retail Audit'!L49</f>
        <v>0</v>
      </c>
      <c r="AP49" s="60">
        <f>'Retail Audit'!M49</f>
        <v>0</v>
      </c>
      <c r="AQ49" s="60">
        <f>'Retail Audit'!N49</f>
        <v>0</v>
      </c>
      <c r="AR49" s="60">
        <f>'Retail Audit'!O49</f>
        <v>0</v>
      </c>
      <c r="AS49" s="60">
        <f>'Retail Audit'!P49</f>
        <v>0</v>
      </c>
      <c r="AT49" s="28"/>
      <c r="AU49" s="31"/>
      <c r="AV49" s="31"/>
      <c r="AW49" s="34"/>
      <c r="AX49" s="31"/>
      <c r="AY49" s="28"/>
      <c r="AZ49" s="201"/>
      <c r="BA49" s="201"/>
      <c r="BB49" s="201"/>
      <c r="BC49" s="201"/>
      <c r="BD49" s="32"/>
      <c r="BE49" s="66">
        <f t="shared" ca="1" si="8"/>
        <v>0</v>
      </c>
    </row>
    <row r="50" spans="1:57" s="20" customFormat="1" x14ac:dyDescent="0.25">
      <c r="A50" s="20" t="s">
        <v>161</v>
      </c>
      <c r="B50" s="55" t="s">
        <v>190</v>
      </c>
      <c r="C50" s="66" t="str">
        <f t="shared" ca="1" si="9"/>
        <v/>
      </c>
      <c r="D50" s="39">
        <f t="shared" ca="1" si="10"/>
        <v>0</v>
      </c>
      <c r="E50" s="41">
        <f t="shared" ca="1" si="5"/>
        <v>0</v>
      </c>
      <c r="F50" s="41" t="str">
        <f t="shared" ca="1" si="11"/>
        <v>0000000000000</v>
      </c>
      <c r="G50" s="41">
        <f t="shared" ca="1" si="12"/>
        <v>0</v>
      </c>
      <c r="H50" s="39">
        <f t="shared" ca="1" si="6"/>
        <v>0</v>
      </c>
      <c r="I50" s="28"/>
      <c r="J50" s="28"/>
      <c r="K50" s="28"/>
      <c r="L50" s="29"/>
      <c r="M50" s="29"/>
      <c r="N50" s="207">
        <f t="shared" ca="1" si="13"/>
        <v>0</v>
      </c>
      <c r="O50" s="207">
        <f t="shared" ca="1" si="14"/>
        <v>0</v>
      </c>
      <c r="P50" s="46">
        <f t="shared" ca="1" si="15"/>
        <v>0</v>
      </c>
      <c r="Q50" s="209">
        <f t="shared" ca="1" si="16"/>
        <v>0</v>
      </c>
      <c r="R50" s="39">
        <f t="shared" ca="1" si="17"/>
        <v>0</v>
      </c>
      <c r="S50" s="213">
        <f t="shared" ca="1" si="18"/>
        <v>0</v>
      </c>
      <c r="T50" s="47">
        <f ca="1">_xlfn.IFS(AND(OR(J50="Warehouse",J50="Specialty"),$H50="Frozen",$R50="EACH")=TRUE,(($S50*$AB50)+Data!$C$2)/$AB50,AND(OR(J50="Warehouse",J50="Specialty"),$H50="Frozen")=TRUE,$S50+Data!$C$2,OR(J50="Warehouse",J50="Specialty")=TRUE,$S50*Data!$C$3,AND(J50&lt;&gt;"Warehouse",J50&lt;&gt;"Specialty"),$S50)</f>
        <v>0</v>
      </c>
      <c r="U50" s="49" t="str">
        <f t="shared" ca="1" si="19"/>
        <v>-</v>
      </c>
      <c r="V50" s="48">
        <f t="shared" ca="1" si="20"/>
        <v>0</v>
      </c>
      <c r="W50" s="51" t="str">
        <f t="shared" ca="1" si="22"/>
        <v/>
      </c>
      <c r="X50" s="30">
        <v>0.35</v>
      </c>
      <c r="Y50" s="51" t="str">
        <f ca="1">IFERROR(_xlfn.IFS($R50="CASE",(($T50/$V50))/(1-$X50),$R50="EACH",($T50*#REF!)/(1-$X50),$R50="WEIGHT (/kg)",$T50/(1-$X50)),"")</f>
        <v/>
      </c>
      <c r="Z50" s="62"/>
      <c r="AA50" s="53" t="str">
        <f t="shared" ca="1" si="23"/>
        <v/>
      </c>
      <c r="AB50" s="48">
        <f t="shared" ca="1" si="21"/>
        <v>0</v>
      </c>
      <c r="AC50" s="49" t="str">
        <f t="shared" ca="1" si="24"/>
        <v/>
      </c>
      <c r="AD50" s="72">
        <v>1</v>
      </c>
      <c r="AE50" s="30">
        <v>0.35</v>
      </c>
      <c r="AF50" s="51" t="str">
        <f t="shared" ca="1" si="25"/>
        <v/>
      </c>
      <c r="AG50" s="62"/>
      <c r="AH50" s="53" t="str">
        <f t="shared" ca="1" si="26"/>
        <v/>
      </c>
      <c r="AI50" s="60">
        <f ca="1">'Retail Audit'!G50</f>
        <v>0</v>
      </c>
      <c r="AJ50" s="60" t="str">
        <f t="shared" si="7"/>
        <v/>
      </c>
      <c r="AK50" s="60">
        <f>'Retail Audit'!H50</f>
        <v>0</v>
      </c>
      <c r="AL50" s="60">
        <f>'Retail Audit'!I50</f>
        <v>0</v>
      </c>
      <c r="AM50" s="60">
        <f>'Retail Audit'!J50</f>
        <v>0</v>
      </c>
      <c r="AN50" s="60">
        <f>'Retail Audit'!K50</f>
        <v>0</v>
      </c>
      <c r="AO50" s="60">
        <f>'Retail Audit'!L50</f>
        <v>0</v>
      </c>
      <c r="AP50" s="60">
        <f>'Retail Audit'!M50</f>
        <v>0</v>
      </c>
      <c r="AQ50" s="60">
        <f>'Retail Audit'!N50</f>
        <v>0</v>
      </c>
      <c r="AR50" s="60">
        <f>'Retail Audit'!O50</f>
        <v>0</v>
      </c>
      <c r="AS50" s="60">
        <f>'Retail Audit'!P50</f>
        <v>0</v>
      </c>
      <c r="AT50" s="28"/>
      <c r="AU50" s="31"/>
      <c r="AV50" s="31"/>
      <c r="AW50" s="34"/>
      <c r="AX50" s="31"/>
      <c r="AY50" s="28"/>
      <c r="AZ50" s="201"/>
      <c r="BA50" s="201"/>
      <c r="BB50" s="201"/>
      <c r="BC50" s="201"/>
      <c r="BD50" s="32"/>
      <c r="BE50" s="66">
        <f t="shared" ca="1" si="8"/>
        <v>0</v>
      </c>
    </row>
    <row r="51" spans="1:57" s="20" customFormat="1" x14ac:dyDescent="0.25">
      <c r="A51" s="20" t="s">
        <v>162</v>
      </c>
      <c r="B51" s="55" t="s">
        <v>191</v>
      </c>
      <c r="C51" s="66" t="str">
        <f t="shared" ca="1" si="9"/>
        <v/>
      </c>
      <c r="D51" s="39">
        <f t="shared" ca="1" si="10"/>
        <v>0</v>
      </c>
      <c r="E51" s="41">
        <f t="shared" ca="1" si="5"/>
        <v>0</v>
      </c>
      <c r="F51" s="41" t="str">
        <f t="shared" ca="1" si="11"/>
        <v>0000000000000</v>
      </c>
      <c r="G51" s="41">
        <f t="shared" ca="1" si="12"/>
        <v>0</v>
      </c>
      <c r="H51" s="39">
        <f t="shared" ca="1" si="6"/>
        <v>0</v>
      </c>
      <c r="I51" s="28"/>
      <c r="J51" s="28"/>
      <c r="K51" s="28"/>
      <c r="L51" s="29"/>
      <c r="M51" s="29"/>
      <c r="N51" s="207">
        <f t="shared" ca="1" si="13"/>
        <v>0</v>
      </c>
      <c r="O51" s="207">
        <f t="shared" ca="1" si="14"/>
        <v>0</v>
      </c>
      <c r="P51" s="46">
        <f t="shared" ca="1" si="15"/>
        <v>0</v>
      </c>
      <c r="Q51" s="209">
        <f t="shared" ca="1" si="16"/>
        <v>0</v>
      </c>
      <c r="R51" s="39">
        <f t="shared" ca="1" si="17"/>
        <v>0</v>
      </c>
      <c r="S51" s="213">
        <f t="shared" ca="1" si="18"/>
        <v>0</v>
      </c>
      <c r="T51" s="47">
        <f ca="1">_xlfn.IFS(AND(OR(J51="Warehouse",J51="Specialty"),$H51="Frozen",$R51="EACH")=TRUE,(($S51*$AB51)+Data!$C$2)/$AB51,AND(OR(J51="Warehouse",J51="Specialty"),$H51="Frozen")=TRUE,$S51+Data!$C$2,OR(J51="Warehouse",J51="Specialty")=TRUE,$S51*Data!$C$3,AND(J51&lt;&gt;"Warehouse",J51&lt;&gt;"Specialty"),$S51)</f>
        <v>0</v>
      </c>
      <c r="U51" s="49" t="str">
        <f t="shared" ca="1" si="19"/>
        <v>-</v>
      </c>
      <c r="V51" s="48">
        <f t="shared" ca="1" si="20"/>
        <v>0</v>
      </c>
      <c r="W51" s="51" t="str">
        <f t="shared" ca="1" si="22"/>
        <v/>
      </c>
      <c r="X51" s="30">
        <v>0.35</v>
      </c>
      <c r="Y51" s="51" t="str">
        <f ca="1">IFERROR(_xlfn.IFS($R51="CASE",(($T51/$V51))/(1-$X51),$R51="EACH",($T51*#REF!)/(1-$X51),$R51="WEIGHT (/kg)",$T51/(1-$X51)),"")</f>
        <v/>
      </c>
      <c r="Z51" s="62"/>
      <c r="AA51" s="53" t="str">
        <f t="shared" ca="1" si="23"/>
        <v/>
      </c>
      <c r="AB51" s="48">
        <f t="shared" ca="1" si="21"/>
        <v>0</v>
      </c>
      <c r="AC51" s="49" t="str">
        <f t="shared" ca="1" si="24"/>
        <v/>
      </c>
      <c r="AD51" s="72">
        <v>1</v>
      </c>
      <c r="AE51" s="30">
        <v>0.35</v>
      </c>
      <c r="AF51" s="51" t="str">
        <f t="shared" ca="1" si="25"/>
        <v/>
      </c>
      <c r="AG51" s="62"/>
      <c r="AH51" s="53" t="str">
        <f t="shared" ca="1" si="26"/>
        <v/>
      </c>
      <c r="AI51" s="60">
        <f ca="1">'Retail Audit'!G51</f>
        <v>0</v>
      </c>
      <c r="AJ51" s="60" t="str">
        <f t="shared" si="7"/>
        <v/>
      </c>
      <c r="AK51" s="60">
        <f>'Retail Audit'!H51</f>
        <v>0</v>
      </c>
      <c r="AL51" s="60">
        <f>'Retail Audit'!I51</f>
        <v>0</v>
      </c>
      <c r="AM51" s="60">
        <f>'Retail Audit'!J51</f>
        <v>0</v>
      </c>
      <c r="AN51" s="60">
        <f>'Retail Audit'!K51</f>
        <v>0</v>
      </c>
      <c r="AO51" s="60">
        <f>'Retail Audit'!L51</f>
        <v>0</v>
      </c>
      <c r="AP51" s="60">
        <f>'Retail Audit'!M51</f>
        <v>0</v>
      </c>
      <c r="AQ51" s="60">
        <f>'Retail Audit'!N51</f>
        <v>0</v>
      </c>
      <c r="AR51" s="60">
        <f>'Retail Audit'!O51</f>
        <v>0</v>
      </c>
      <c r="AS51" s="60">
        <f>'Retail Audit'!P51</f>
        <v>0</v>
      </c>
      <c r="AT51" s="28"/>
      <c r="AU51" s="31"/>
      <c r="AV51" s="31"/>
      <c r="AW51" s="34"/>
      <c r="AX51" s="31"/>
      <c r="AY51" s="28"/>
      <c r="AZ51" s="201"/>
      <c r="BA51" s="201"/>
      <c r="BB51" s="201"/>
      <c r="BC51" s="201"/>
      <c r="BD51" s="32"/>
      <c r="BE51" s="66">
        <f t="shared" ca="1" si="8"/>
        <v>0</v>
      </c>
    </row>
    <row r="52" spans="1:57" s="20" customFormat="1" x14ac:dyDescent="0.25">
      <c r="A52" s="20" t="s">
        <v>163</v>
      </c>
      <c r="B52" s="55" t="s">
        <v>192</v>
      </c>
      <c r="C52" s="66" t="str">
        <f t="shared" ca="1" si="9"/>
        <v/>
      </c>
      <c r="D52" s="39">
        <f t="shared" ca="1" si="10"/>
        <v>0</v>
      </c>
      <c r="E52" s="41">
        <f t="shared" ca="1" si="5"/>
        <v>0</v>
      </c>
      <c r="F52" s="41" t="str">
        <f t="shared" ca="1" si="11"/>
        <v>0000000000000</v>
      </c>
      <c r="G52" s="41">
        <f t="shared" ca="1" si="12"/>
        <v>0</v>
      </c>
      <c r="H52" s="39">
        <f t="shared" ca="1" si="6"/>
        <v>0</v>
      </c>
      <c r="I52" s="28"/>
      <c r="J52" s="28"/>
      <c r="K52" s="28"/>
      <c r="L52" s="29"/>
      <c r="M52" s="29"/>
      <c r="N52" s="207">
        <f t="shared" ca="1" si="13"/>
        <v>0</v>
      </c>
      <c r="O52" s="207">
        <f t="shared" ca="1" si="14"/>
        <v>0</v>
      </c>
      <c r="P52" s="46">
        <f t="shared" ca="1" si="15"/>
        <v>0</v>
      </c>
      <c r="Q52" s="209">
        <f t="shared" ca="1" si="16"/>
        <v>0</v>
      </c>
      <c r="R52" s="39">
        <f t="shared" ca="1" si="17"/>
        <v>0</v>
      </c>
      <c r="S52" s="213">
        <f t="shared" ca="1" si="18"/>
        <v>0</v>
      </c>
      <c r="T52" s="47">
        <f ca="1">_xlfn.IFS(AND(OR(J52="Warehouse",J52="Specialty"),$H52="Frozen",$R52="EACH")=TRUE,(($S52*$AB52)+Data!$C$2)/$AB52,AND(OR(J52="Warehouse",J52="Specialty"),$H52="Frozen")=TRUE,$S52+Data!$C$2,OR(J52="Warehouse",J52="Specialty")=TRUE,$S52*Data!$C$3,AND(J52&lt;&gt;"Warehouse",J52&lt;&gt;"Specialty"),$S52)</f>
        <v>0</v>
      </c>
      <c r="U52" s="49" t="str">
        <f t="shared" ca="1" si="19"/>
        <v>-</v>
      </c>
      <c r="V52" s="48">
        <f t="shared" ca="1" si="20"/>
        <v>0</v>
      </c>
      <c r="W52" s="51" t="str">
        <f t="shared" ca="1" si="22"/>
        <v/>
      </c>
      <c r="X52" s="30">
        <v>0.35</v>
      </c>
      <c r="Y52" s="51" t="str">
        <f ca="1">IFERROR(_xlfn.IFS($R52="CASE",(($T52/$V52))/(1-$X52),$R52="EACH",($T52*#REF!)/(1-$X52),$R52="WEIGHT (/kg)",$T52/(1-$X52)),"")</f>
        <v/>
      </c>
      <c r="Z52" s="62"/>
      <c r="AA52" s="53" t="str">
        <f t="shared" ca="1" si="23"/>
        <v/>
      </c>
      <c r="AB52" s="48">
        <f t="shared" ca="1" si="21"/>
        <v>0</v>
      </c>
      <c r="AC52" s="49" t="str">
        <f t="shared" ca="1" si="24"/>
        <v/>
      </c>
      <c r="AD52" s="72">
        <v>1</v>
      </c>
      <c r="AE52" s="30">
        <v>0.35</v>
      </c>
      <c r="AF52" s="51" t="str">
        <f t="shared" ca="1" si="25"/>
        <v/>
      </c>
      <c r="AG52" s="62"/>
      <c r="AH52" s="53" t="str">
        <f t="shared" ca="1" si="26"/>
        <v/>
      </c>
      <c r="AI52" s="60">
        <f ca="1">'Retail Audit'!G52</f>
        <v>0</v>
      </c>
      <c r="AJ52" s="60" t="str">
        <f t="shared" si="7"/>
        <v/>
      </c>
      <c r="AK52" s="60">
        <f>'Retail Audit'!H52</f>
        <v>0</v>
      </c>
      <c r="AL52" s="60">
        <f>'Retail Audit'!I52</f>
        <v>0</v>
      </c>
      <c r="AM52" s="60">
        <f>'Retail Audit'!J52</f>
        <v>0</v>
      </c>
      <c r="AN52" s="60">
        <f>'Retail Audit'!K52</f>
        <v>0</v>
      </c>
      <c r="AO52" s="60">
        <f>'Retail Audit'!L52</f>
        <v>0</v>
      </c>
      <c r="AP52" s="60">
        <f>'Retail Audit'!M52</f>
        <v>0</v>
      </c>
      <c r="AQ52" s="60">
        <f>'Retail Audit'!N52</f>
        <v>0</v>
      </c>
      <c r="AR52" s="60">
        <f>'Retail Audit'!O52</f>
        <v>0</v>
      </c>
      <c r="AS52" s="60">
        <f>'Retail Audit'!P52</f>
        <v>0</v>
      </c>
      <c r="AT52" s="28"/>
      <c r="AU52" s="31"/>
      <c r="AV52" s="31"/>
      <c r="AW52" s="34"/>
      <c r="AX52" s="31"/>
      <c r="AY52" s="28"/>
      <c r="AZ52" s="201"/>
      <c r="BA52" s="201"/>
      <c r="BB52" s="201"/>
      <c r="BC52" s="201"/>
      <c r="BD52" s="32"/>
      <c r="BE52" s="66">
        <f t="shared" ca="1" si="8"/>
        <v>0</v>
      </c>
    </row>
    <row r="53" spans="1:57" s="20" customFormat="1" x14ac:dyDescent="0.25">
      <c r="A53" s="20" t="s">
        <v>195</v>
      </c>
      <c r="B53" s="55" t="s">
        <v>193</v>
      </c>
      <c r="C53" s="66" t="str">
        <f t="shared" ca="1" si="9"/>
        <v/>
      </c>
      <c r="D53" s="39">
        <f t="shared" ca="1" si="10"/>
        <v>0</v>
      </c>
      <c r="E53" s="41">
        <f t="shared" ca="1" si="5"/>
        <v>0</v>
      </c>
      <c r="F53" s="41" t="str">
        <f t="shared" ca="1" si="11"/>
        <v>0000000000000</v>
      </c>
      <c r="G53" s="41">
        <f t="shared" ca="1" si="12"/>
        <v>0</v>
      </c>
      <c r="H53" s="39">
        <f t="shared" ca="1" si="6"/>
        <v>0</v>
      </c>
      <c r="I53" s="28"/>
      <c r="J53" s="28"/>
      <c r="K53" s="28"/>
      <c r="L53" s="29"/>
      <c r="M53" s="29"/>
      <c r="N53" s="207">
        <f t="shared" ca="1" si="13"/>
        <v>0</v>
      </c>
      <c r="O53" s="207">
        <f t="shared" ca="1" si="14"/>
        <v>0</v>
      </c>
      <c r="P53" s="46">
        <f t="shared" ca="1" si="15"/>
        <v>0</v>
      </c>
      <c r="Q53" s="209">
        <f t="shared" ca="1" si="16"/>
        <v>0</v>
      </c>
      <c r="R53" s="39">
        <f t="shared" ca="1" si="17"/>
        <v>0</v>
      </c>
      <c r="S53" s="213">
        <f t="shared" ca="1" si="18"/>
        <v>0</v>
      </c>
      <c r="T53" s="47">
        <f ca="1">_xlfn.IFS(AND(OR(J53="Warehouse",J53="Specialty"),$H53="Frozen",$R53="EACH")=TRUE,(($S53*$AB53)+Data!$C$2)/$AB53,AND(OR(J53="Warehouse",J53="Specialty"),$H53="Frozen")=TRUE,$S53+Data!$C$2,OR(J53="Warehouse",J53="Specialty")=TRUE,$S53*Data!$C$3,AND(J53&lt;&gt;"Warehouse",J53&lt;&gt;"Specialty"),$S53)</f>
        <v>0</v>
      </c>
      <c r="U53" s="49" t="str">
        <f t="shared" ca="1" si="19"/>
        <v>-</v>
      </c>
      <c r="V53" s="48">
        <f t="shared" ca="1" si="20"/>
        <v>0</v>
      </c>
      <c r="W53" s="51" t="str">
        <f t="shared" ca="1" si="22"/>
        <v/>
      </c>
      <c r="X53" s="30">
        <v>0.35</v>
      </c>
      <c r="Y53" s="51" t="str">
        <f ca="1">IFERROR(_xlfn.IFS($R53="CASE",(($T53/$V53))/(1-$X53),$R53="EACH",($T53*#REF!)/(1-$X53),$R53="WEIGHT (/kg)",$T53/(1-$X53)),"")</f>
        <v/>
      </c>
      <c r="Z53" s="62"/>
      <c r="AA53" s="53" t="str">
        <f t="shared" ca="1" si="23"/>
        <v/>
      </c>
      <c r="AB53" s="48">
        <f t="shared" ca="1" si="21"/>
        <v>0</v>
      </c>
      <c r="AC53" s="49" t="str">
        <f t="shared" ca="1" si="24"/>
        <v/>
      </c>
      <c r="AD53" s="72">
        <v>1</v>
      </c>
      <c r="AE53" s="30">
        <v>0.35</v>
      </c>
      <c r="AF53" s="51" t="str">
        <f t="shared" ca="1" si="25"/>
        <v/>
      </c>
      <c r="AG53" s="62"/>
      <c r="AH53" s="53" t="str">
        <f t="shared" ca="1" si="26"/>
        <v/>
      </c>
      <c r="AI53" s="60">
        <f ca="1">'Retail Audit'!G53</f>
        <v>0</v>
      </c>
      <c r="AJ53" s="60" t="str">
        <f t="shared" si="7"/>
        <v/>
      </c>
      <c r="AK53" s="60">
        <f>'Retail Audit'!H53</f>
        <v>0</v>
      </c>
      <c r="AL53" s="60">
        <f>'Retail Audit'!I53</f>
        <v>0</v>
      </c>
      <c r="AM53" s="60">
        <f>'Retail Audit'!J53</f>
        <v>0</v>
      </c>
      <c r="AN53" s="60">
        <f>'Retail Audit'!K53</f>
        <v>0</v>
      </c>
      <c r="AO53" s="60">
        <f>'Retail Audit'!L53</f>
        <v>0</v>
      </c>
      <c r="AP53" s="60">
        <f>'Retail Audit'!M53</f>
        <v>0</v>
      </c>
      <c r="AQ53" s="60">
        <f>'Retail Audit'!N53</f>
        <v>0</v>
      </c>
      <c r="AR53" s="60">
        <f>'Retail Audit'!O53</f>
        <v>0</v>
      </c>
      <c r="AS53" s="60">
        <f>'Retail Audit'!P53</f>
        <v>0</v>
      </c>
      <c r="AT53" s="28"/>
      <c r="AU53" s="31"/>
      <c r="AV53" s="31"/>
      <c r="AW53" s="34"/>
      <c r="AX53" s="31"/>
      <c r="AY53" s="28"/>
      <c r="AZ53" s="201"/>
      <c r="BA53" s="201"/>
      <c r="BB53" s="201"/>
      <c r="BC53" s="201"/>
      <c r="BD53" s="32"/>
      <c r="BE53" s="66">
        <f t="shared" ca="1" si="8"/>
        <v>0</v>
      </c>
    </row>
    <row r="54" spans="1:57" s="20" customFormat="1" x14ac:dyDescent="0.25">
      <c r="A54" s="20" t="s">
        <v>138</v>
      </c>
      <c r="B54" s="55" t="s">
        <v>194</v>
      </c>
      <c r="C54" s="66" t="str">
        <f t="shared" ca="1" si="9"/>
        <v/>
      </c>
      <c r="D54" s="39">
        <f t="shared" ca="1" si="10"/>
        <v>0</v>
      </c>
      <c r="E54" s="41">
        <f t="shared" ca="1" si="5"/>
        <v>0</v>
      </c>
      <c r="F54" s="41" t="str">
        <f t="shared" ca="1" si="11"/>
        <v>0000000000000</v>
      </c>
      <c r="G54" s="41">
        <f t="shared" ca="1" si="12"/>
        <v>0</v>
      </c>
      <c r="H54" s="39">
        <f t="shared" ca="1" si="6"/>
        <v>0</v>
      </c>
      <c r="I54" s="28"/>
      <c r="J54" s="28"/>
      <c r="K54" s="28"/>
      <c r="L54" s="29"/>
      <c r="M54" s="29"/>
      <c r="N54" s="207">
        <f t="shared" ca="1" si="13"/>
        <v>0</v>
      </c>
      <c r="O54" s="207">
        <f t="shared" ca="1" si="14"/>
        <v>0</v>
      </c>
      <c r="P54" s="46">
        <f t="shared" ca="1" si="15"/>
        <v>0</v>
      </c>
      <c r="Q54" s="209">
        <f t="shared" ca="1" si="16"/>
        <v>0</v>
      </c>
      <c r="R54" s="39">
        <f t="shared" ca="1" si="17"/>
        <v>0</v>
      </c>
      <c r="S54" s="213">
        <f t="shared" ca="1" si="18"/>
        <v>0</v>
      </c>
      <c r="T54" s="47">
        <f ca="1">_xlfn.IFS(AND(OR(J54="Warehouse",J54="Specialty"),$H54="Frozen",$R54="EACH")=TRUE,(($S54*$AB54)+Data!$C$2)/$AB54,AND(OR(J54="Warehouse",J54="Specialty"),$H54="Frozen")=TRUE,$S54+Data!$C$2,OR(J54="Warehouse",J54="Specialty")=TRUE,$S54*Data!$C$3,AND(J54&lt;&gt;"Warehouse",J54&lt;&gt;"Specialty"),$S54)</f>
        <v>0</v>
      </c>
      <c r="U54" s="49" t="str">
        <f t="shared" ca="1" si="19"/>
        <v>-</v>
      </c>
      <c r="V54" s="48">
        <f t="shared" ca="1" si="20"/>
        <v>0</v>
      </c>
      <c r="W54" s="51" t="str">
        <f t="shared" ca="1" si="22"/>
        <v/>
      </c>
      <c r="X54" s="30">
        <v>0.35</v>
      </c>
      <c r="Y54" s="51" t="str">
        <f ca="1">IFERROR(_xlfn.IFS($R54="CASE",(($T54/$V54))/(1-$X54),$R54="EACH",($T54*#REF!)/(1-$X54),$R54="WEIGHT (/kg)",$T54/(1-$X54)),"")</f>
        <v/>
      </c>
      <c r="Z54" s="62"/>
      <c r="AA54" s="53" t="str">
        <f t="shared" ca="1" si="23"/>
        <v/>
      </c>
      <c r="AB54" s="48">
        <f t="shared" ca="1" si="21"/>
        <v>0</v>
      </c>
      <c r="AC54" s="49" t="str">
        <f t="shared" ca="1" si="24"/>
        <v/>
      </c>
      <c r="AD54" s="72">
        <v>1</v>
      </c>
      <c r="AE54" s="30">
        <v>0.35</v>
      </c>
      <c r="AF54" s="51" t="str">
        <f t="shared" ca="1" si="25"/>
        <v/>
      </c>
      <c r="AG54" s="62"/>
      <c r="AH54" s="53" t="str">
        <f t="shared" ca="1" si="26"/>
        <v/>
      </c>
      <c r="AI54" s="60">
        <f ca="1">'Retail Audit'!G54</f>
        <v>0</v>
      </c>
      <c r="AJ54" s="60" t="str">
        <f t="shared" si="7"/>
        <v/>
      </c>
      <c r="AK54" s="60">
        <f>'Retail Audit'!H54</f>
        <v>0</v>
      </c>
      <c r="AL54" s="60">
        <f>'Retail Audit'!I54</f>
        <v>0</v>
      </c>
      <c r="AM54" s="60">
        <f>'Retail Audit'!J54</f>
        <v>0</v>
      </c>
      <c r="AN54" s="60">
        <f>'Retail Audit'!K54</f>
        <v>0</v>
      </c>
      <c r="AO54" s="60">
        <f>'Retail Audit'!L54</f>
        <v>0</v>
      </c>
      <c r="AP54" s="60">
        <f>'Retail Audit'!M54</f>
        <v>0</v>
      </c>
      <c r="AQ54" s="60">
        <f>'Retail Audit'!N54</f>
        <v>0</v>
      </c>
      <c r="AR54" s="60">
        <f>'Retail Audit'!O54</f>
        <v>0</v>
      </c>
      <c r="AS54" s="60">
        <f>'Retail Audit'!P54</f>
        <v>0</v>
      </c>
      <c r="AT54" s="28"/>
      <c r="AU54" s="31"/>
      <c r="AV54" s="31"/>
      <c r="AW54" s="34"/>
      <c r="AX54" s="31"/>
      <c r="AY54" s="28"/>
      <c r="AZ54" s="201"/>
      <c r="BA54" s="201"/>
      <c r="BB54" s="201"/>
      <c r="BC54" s="201"/>
      <c r="BD54" s="32"/>
      <c r="BE54" s="66">
        <f t="shared" ca="1" si="8"/>
        <v>0</v>
      </c>
    </row>
  </sheetData>
  <sheetProtection sheet="1" formatColumns="0"/>
  <mergeCells count="57">
    <mergeCell ref="AB1:AH1"/>
    <mergeCell ref="AL2:AL3"/>
    <mergeCell ref="AV2:AV3"/>
    <mergeCell ref="AZ3:BC3"/>
    <mergeCell ref="AY1:AY2"/>
    <mergeCell ref="AU1:AX1"/>
    <mergeCell ref="AO2:AO3"/>
    <mergeCell ref="AE2:AE3"/>
    <mergeCell ref="AF2:AF3"/>
    <mergeCell ref="AM2:AM3"/>
    <mergeCell ref="AN2:AN3"/>
    <mergeCell ref="AG2:AG3"/>
    <mergeCell ref="AH2:AH3"/>
    <mergeCell ref="AC2:AC3"/>
    <mergeCell ref="B1:B3"/>
    <mergeCell ref="C1:C3"/>
    <mergeCell ref="D1:D3"/>
    <mergeCell ref="E1:E3"/>
    <mergeCell ref="L1:L2"/>
    <mergeCell ref="H1:H3"/>
    <mergeCell ref="K1:K2"/>
    <mergeCell ref="I1:I2"/>
    <mergeCell ref="J1:J2"/>
    <mergeCell ref="F1:F3"/>
    <mergeCell ref="G1:G3"/>
    <mergeCell ref="M1:M2"/>
    <mergeCell ref="P2:P3"/>
    <mergeCell ref="S2:S3"/>
    <mergeCell ref="AT1:AT2"/>
    <mergeCell ref="AS2:AS3"/>
    <mergeCell ref="V1:AA1"/>
    <mergeCell ref="X2:X3"/>
    <mergeCell ref="Y2:Y3"/>
    <mergeCell ref="Z2:Z3"/>
    <mergeCell ref="AR2:AR3"/>
    <mergeCell ref="AK2:AK3"/>
    <mergeCell ref="AA2:AA3"/>
    <mergeCell ref="AI2:AI3"/>
    <mergeCell ref="AI1:AS1"/>
    <mergeCell ref="AJ2:AJ3"/>
    <mergeCell ref="R2:R3"/>
    <mergeCell ref="BE1:BE3"/>
    <mergeCell ref="N1:T1"/>
    <mergeCell ref="T2:T3"/>
    <mergeCell ref="AB2:AB3"/>
    <mergeCell ref="N2:N3"/>
    <mergeCell ref="O2:O3"/>
    <mergeCell ref="Q2:Q3"/>
    <mergeCell ref="U1:U3"/>
    <mergeCell ref="W2:W3"/>
    <mergeCell ref="V2:V3"/>
    <mergeCell ref="AP2:AP3"/>
    <mergeCell ref="AQ2:AQ3"/>
    <mergeCell ref="BD1:BD3"/>
    <mergeCell ref="AX2:AX3"/>
    <mergeCell ref="AZ1:BC1"/>
    <mergeCell ref="AU2:AU3"/>
  </mergeCells>
  <phoneticPr fontId="11" type="noConversion"/>
  <conditionalFormatting sqref="B4:BE54">
    <cfRule type="expression" dxfId="0" priority="3">
      <formula>$AT4="No"</formula>
    </cfRule>
  </conditionalFormatting>
  <conditionalFormatting sqref="H4:H54">
    <cfRule type="expression" dxfId="18" priority="1">
      <formula>$H4="Frozen"</formula>
    </cfRule>
    <cfRule type="expression" dxfId="17" priority="2">
      <formula>$H4="Chill"</formula>
    </cfRule>
  </conditionalFormatting>
  <conditionalFormatting sqref="AX4:AX54">
    <cfRule type="expression" dxfId="16" priority="35">
      <formula>AND($AX4&lt;10,$J4="Warehouse",$AT4="YES")</formula>
    </cfRule>
  </conditionalFormatting>
  <dataValidations count="9">
    <dataValidation type="list" allowBlank="1" showInputMessage="1" showErrorMessage="1" sqref="L4:L54" xr:uid="{C522C93A-927D-4B58-BE26-EEEACE943940}">
      <formula1>"UPC, Scale Label"</formula1>
    </dataValidation>
    <dataValidation type="list" allowBlank="1" showInputMessage="1" showErrorMessage="1" sqref="I4:I54" xr:uid="{AFD0FB60-1AE8-4993-95F3-DD7E571476BE}">
      <formula1>"Grocery,Dairy,Bakery,Frozen,Deli,Cheese,Meat,Fish,Chef,Service,Produce"</formula1>
    </dataValidation>
    <dataValidation type="list" allowBlank="1" showInputMessage="1" showErrorMessage="1" sqref="J4:J54" xr:uid="{20E1B1CF-FE76-435E-B423-19326B36C4F2}">
      <formula1>"DSD,Warehouse,Cross-Dock,Specialty"</formula1>
    </dataValidation>
    <dataValidation type="list" allowBlank="1" showInputMessage="1" showErrorMessage="1" sqref="AW4:AW54" xr:uid="{488714BF-F0F4-4786-93E2-512686DEB631}">
      <formula1>"1 - Core, 2 - Small, 3 - Medium, 4 - Large, 5 - Super"</formula1>
    </dataValidation>
    <dataValidation type="list" allowBlank="1" showInputMessage="1" showErrorMessage="1" sqref="K4:K54" xr:uid="{A87740DC-F0EB-4A26-B247-FDAB387FB53C}">
      <formula1>"-,OTT,GTA,BOTH"</formula1>
    </dataValidation>
    <dataValidation type="list" allowBlank="1" showInputMessage="1" showErrorMessage="1" sqref="AY5:AY54 AT5:AT54" xr:uid="{10C5978D-8E11-411B-A60E-0E20A223E218}">
      <formula1>"Yes,No"</formula1>
    </dataValidation>
    <dataValidation type="list" allowBlank="1" showInputMessage="1" showErrorMessage="1" sqref="AY4 AT4" xr:uid="{91653AF7-938F-45F4-BDE9-099734E44050}">
      <formula1>"YES,NO"</formula1>
    </dataValidation>
    <dataValidation type="list" allowBlank="1" showInputMessage="1" showErrorMessage="1" sqref="M4:M54" xr:uid="{32392CAE-CB84-4F9D-B17A-0F63C30AFBB5}">
      <formula1>"Pickup, Delivered, N/A"</formula1>
    </dataValidation>
    <dataValidation operator="lessThan" showInputMessage="1" showErrorMessage="1" error="Limit to 40 Characters" prompt="Enter Description" sqref="BE1:BE54" xr:uid="{F02740E4-BADC-4AAC-A0BE-6542D4EFE01F}"/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BC5AF-1987-43CB-851D-7B557AA32326}">
  <sheetPr codeName="Sheet8">
    <outlinePr summaryRight="0"/>
  </sheetPr>
  <dimension ref="A1:AA54"/>
  <sheetViews>
    <sheetView topLeftCell="C1" zoomScaleNormal="100" workbookViewId="0">
      <pane xSplit="5" ySplit="4" topLeftCell="H5" activePane="bottomRight" state="frozen"/>
      <selection activeCell="C1" sqref="C1"/>
      <selection pane="topRight" activeCell="H1" sqref="H1"/>
      <selection pane="bottomLeft" activeCell="C5" sqref="C5"/>
      <selection pane="bottomRight" activeCell="C1" sqref="C1:C3"/>
    </sheetView>
  </sheetViews>
  <sheetFormatPr defaultRowHeight="15" outlineLevelCol="1" x14ac:dyDescent="0.25"/>
  <cols>
    <col min="1" max="2" width="3.140625" hidden="1" customWidth="1"/>
    <col min="3" max="3" width="6.85546875" style="104" customWidth="1"/>
    <col min="4" max="6" width="19.7109375" customWidth="1"/>
    <col min="7" max="7" width="7.140625" style="67" customWidth="1"/>
    <col min="8" max="8" width="32.85546875" style="93" customWidth="1" outlineLevel="1"/>
    <col min="9" max="9" width="4.28515625" style="105" customWidth="1" outlineLevel="1"/>
    <col min="10" max="10" width="25.7109375" style="93" customWidth="1" outlineLevel="1"/>
    <col min="11" max="11" width="4.28515625" style="105" customWidth="1" outlineLevel="1"/>
    <col min="12" max="12" width="21.42578125" style="93" customWidth="1" outlineLevel="1"/>
    <col min="13" max="13" width="4.28515625" style="105" customWidth="1" outlineLevel="1"/>
    <col min="14" max="14" width="25.7109375" style="93" customWidth="1" outlineLevel="1"/>
    <col min="15" max="15" width="4.28515625" style="105" customWidth="1" outlineLevel="1"/>
    <col min="16" max="16" width="25.7109375" style="93" customWidth="1" outlineLevel="1"/>
    <col min="17" max="17" width="4.28515625" style="105" customWidth="1" outlineLevel="1"/>
    <col min="18" max="18" width="10.5703125" customWidth="1" collapsed="1"/>
    <col min="19" max="19" width="9.85546875" style="67" hidden="1" customWidth="1" outlineLevel="1"/>
    <col min="20" max="20" width="32.85546875" style="93" hidden="1" customWidth="1" outlineLevel="1"/>
    <col min="21" max="21" width="4.28515625" style="105" hidden="1" customWidth="1" outlineLevel="1"/>
    <col min="22" max="22" width="21.42578125" style="93" hidden="1" customWidth="1" outlineLevel="1"/>
    <col min="23" max="23" width="4.28515625" style="105" hidden="1" customWidth="1" outlineLevel="1"/>
    <col min="24" max="24" width="25.7109375" style="93" hidden="1" customWidth="1" outlineLevel="1"/>
    <col min="25" max="25" width="4.28515625" style="105" hidden="1" customWidth="1" outlineLevel="1"/>
    <col min="26" max="26" width="25.7109375" style="93" hidden="1" customWidth="1" outlineLevel="1"/>
    <col min="27" max="27" width="4.28515625" style="105" hidden="1" customWidth="1" outlineLevel="1"/>
  </cols>
  <sheetData>
    <row r="1" spans="1:27" ht="15" customHeight="1" x14ac:dyDescent="0.25">
      <c r="A1" t="s">
        <v>114</v>
      </c>
      <c r="C1" s="353"/>
      <c r="D1" s="356" t="s">
        <v>225</v>
      </c>
      <c r="E1" s="356" t="s">
        <v>245</v>
      </c>
      <c r="F1" s="356" t="s">
        <v>204</v>
      </c>
      <c r="G1" s="306" t="s">
        <v>109</v>
      </c>
      <c r="H1" s="369" t="s">
        <v>260</v>
      </c>
      <c r="I1" s="370"/>
      <c r="J1" s="370"/>
      <c r="K1" s="370"/>
      <c r="L1" s="370"/>
      <c r="M1" s="370"/>
      <c r="N1" s="370"/>
      <c r="O1" s="370"/>
      <c r="P1" s="370"/>
      <c r="Q1" s="370"/>
      <c r="R1" s="363" t="s">
        <v>282</v>
      </c>
      <c r="S1" s="364"/>
      <c r="T1" s="364"/>
      <c r="U1" s="364"/>
      <c r="V1" s="364"/>
      <c r="W1" s="364"/>
      <c r="X1" s="364"/>
      <c r="Y1" s="364"/>
      <c r="Z1" s="364"/>
      <c r="AA1" s="364"/>
    </row>
    <row r="2" spans="1:27" ht="30" customHeight="1" x14ac:dyDescent="0.25">
      <c r="A2" t="s">
        <v>115</v>
      </c>
      <c r="C2" s="354"/>
      <c r="D2" s="357"/>
      <c r="E2" s="357"/>
      <c r="F2" s="357"/>
      <c r="G2" s="307"/>
      <c r="H2" s="100" t="s">
        <v>246</v>
      </c>
      <c r="I2" s="359" t="s">
        <v>38</v>
      </c>
      <c r="J2" s="100" t="s">
        <v>250</v>
      </c>
      <c r="K2" s="359" t="s">
        <v>38</v>
      </c>
      <c r="L2" s="100" t="s">
        <v>247</v>
      </c>
      <c r="M2" s="359" t="s">
        <v>38</v>
      </c>
      <c r="N2" s="100" t="s">
        <v>248</v>
      </c>
      <c r="O2" s="359" t="s">
        <v>38</v>
      </c>
      <c r="P2" s="100" t="s">
        <v>254</v>
      </c>
      <c r="Q2" s="359" t="s">
        <v>38</v>
      </c>
      <c r="R2" s="365" t="s">
        <v>279</v>
      </c>
      <c r="S2" s="367" t="s">
        <v>109</v>
      </c>
      <c r="T2" s="101" t="s">
        <v>246</v>
      </c>
      <c r="U2" s="361" t="s">
        <v>38</v>
      </c>
      <c r="V2" s="101" t="s">
        <v>247</v>
      </c>
      <c r="W2" s="361" t="s">
        <v>38</v>
      </c>
      <c r="X2" s="101" t="s">
        <v>248</v>
      </c>
      <c r="Y2" s="361" t="s">
        <v>38</v>
      </c>
      <c r="Z2" s="101" t="s">
        <v>254</v>
      </c>
      <c r="AA2" s="361" t="s">
        <v>38</v>
      </c>
    </row>
    <row r="3" spans="1:27" ht="30" customHeight="1" thickBot="1" x14ac:dyDescent="0.3">
      <c r="A3" t="s">
        <v>116</v>
      </c>
      <c r="C3" s="355"/>
      <c r="D3" s="358"/>
      <c r="E3" s="358"/>
      <c r="F3" s="358"/>
      <c r="G3" s="308"/>
      <c r="H3" s="102" t="s">
        <v>251</v>
      </c>
      <c r="I3" s="360"/>
      <c r="J3" s="102" t="s">
        <v>252</v>
      </c>
      <c r="K3" s="360"/>
      <c r="L3" s="102" t="s">
        <v>253</v>
      </c>
      <c r="M3" s="360"/>
      <c r="N3" s="102" t="s">
        <v>255</v>
      </c>
      <c r="O3" s="360"/>
      <c r="P3" s="102" t="s">
        <v>255</v>
      </c>
      <c r="Q3" s="360"/>
      <c r="R3" s="366"/>
      <c r="S3" s="368"/>
      <c r="T3" s="103" t="s">
        <v>251</v>
      </c>
      <c r="U3" s="362"/>
      <c r="V3" s="103" t="s">
        <v>253</v>
      </c>
      <c r="W3" s="362"/>
      <c r="X3" s="103" t="s">
        <v>255</v>
      </c>
      <c r="Y3" s="362"/>
      <c r="Z3" s="103" t="s">
        <v>255</v>
      </c>
      <c r="AA3" s="362"/>
    </row>
    <row r="4" spans="1:27" s="133" customFormat="1" ht="31.5" customHeight="1" x14ac:dyDescent="0.25">
      <c r="A4" s="133" t="s">
        <v>113</v>
      </c>
      <c r="B4" s="133" t="str">
        <f ca="1">TRIM(INDIRECT("'SKU Information'!"&amp;$A4&amp;"$18"))</f>
        <v>8</v>
      </c>
      <c r="C4" s="144" t="s">
        <v>108</v>
      </c>
      <c r="D4" s="217" t="str">
        <f ca="1">TRIM(INDIRECT("'SKU Information'!"&amp;$A4&amp;"$3"))</f>
        <v>La Croix</v>
      </c>
      <c r="E4" s="217" t="str">
        <f ca="1">TRIM(INDIRECT("'SKU Information'!"&amp;$A4&amp;"$5"))</f>
        <v>Mango</v>
      </c>
      <c r="F4" s="217" t="str">
        <f ca="1">TRIM(INDIRECT("'SKU Information'!"&amp;$A4&amp;"$4"))</f>
        <v>Sparkling Water</v>
      </c>
      <c r="G4" s="134" t="str">
        <f t="shared" ref="G4:G14" ca="1" si="0">TRIM(INDIRECT("'SKU Information'!"&amp;$A4&amp;"$6"))</f>
        <v>355 mL</v>
      </c>
      <c r="H4" s="135" t="str">
        <f ca="1">D4&amp;" "&amp;F4&amp;" "&amp;E4</f>
        <v>La Croix Sparkling Water Mango</v>
      </c>
      <c r="I4" s="136">
        <f t="shared" ref="I4:I35" ca="1" si="1">LEN(H4)</f>
        <v>30</v>
      </c>
      <c r="J4" s="135" t="str">
        <f ca="1">D4&amp;" "&amp;E4&amp;" "&amp;F4</f>
        <v>La Croix Mango Sparkling Water</v>
      </c>
      <c r="K4" s="136">
        <f t="shared" ref="K4:K35" ca="1" si="2">LEN(J4)</f>
        <v>30</v>
      </c>
      <c r="L4" s="135" t="s">
        <v>249</v>
      </c>
      <c r="M4" s="136">
        <f t="shared" ref="M4:M35" si="3">LEN(L4)</f>
        <v>17</v>
      </c>
      <c r="N4" s="135" t="s">
        <v>249</v>
      </c>
      <c r="O4" s="136">
        <f t="shared" ref="O4:O35" si="4">LEN(N4)</f>
        <v>17</v>
      </c>
      <c r="P4" s="135" t="s">
        <v>249</v>
      </c>
      <c r="Q4" s="136">
        <f t="shared" ref="Q4:Q35" si="5">LEN(P4)</f>
        <v>17</v>
      </c>
      <c r="R4" s="137" t="str">
        <f ca="1">IF(INDIRECT("'SKU Information'!"&amp;$A4&amp;"$12")&lt;&gt;0,"Yes","-")</f>
        <v>Yes</v>
      </c>
      <c r="S4" s="134" t="str">
        <f ca="1">IF(R4="Yes",$B4&amp;" x "&amp;INDIRECT("'SKU Information'!"&amp;$A4&amp;"$6"),"")</f>
        <v>8 x 355 mL</v>
      </c>
      <c r="T4" s="135" t="str">
        <f ca="1">IF(R4="yes",D4&amp;" "&amp;F4&amp;" "&amp;E4&amp;" ("&amp;B4&amp;" pk)","")</f>
        <v>La Croix Sparkling Water Mango (8 pk)</v>
      </c>
      <c r="U4" s="136">
        <f t="shared" ref="U4:U35" ca="1" si="6">LEN(T4)</f>
        <v>37</v>
      </c>
      <c r="V4" s="135" t="s">
        <v>249</v>
      </c>
      <c r="W4" s="136">
        <f t="shared" ref="W4:W35" si="7">LEN(V4)</f>
        <v>17</v>
      </c>
      <c r="X4" s="135" t="s">
        <v>249</v>
      </c>
      <c r="Y4" s="136">
        <f t="shared" ref="Y4:Y35" si="8">LEN(X4)</f>
        <v>17</v>
      </c>
      <c r="Z4" s="135" t="s">
        <v>249</v>
      </c>
      <c r="AA4" s="136">
        <f t="shared" ref="AA4:AA35" si="9">LEN(Z4)</f>
        <v>17</v>
      </c>
    </row>
    <row r="5" spans="1:27" s="133" customFormat="1" ht="31.5" customHeight="1" x14ac:dyDescent="0.25">
      <c r="A5" s="138" t="s">
        <v>117</v>
      </c>
      <c r="B5" s="133" t="str">
        <f t="shared" ref="B5:B54" ca="1" si="10">TRIM(INDIRECT("'SKU Information'!"&amp;$A5&amp;"$18"))</f>
        <v/>
      </c>
      <c r="C5" s="145" t="s">
        <v>1</v>
      </c>
      <c r="D5" s="218" t="str">
        <f t="shared" ref="D5:D54" ca="1" si="11">TRIM(INDIRECT("'SKU Information'!"&amp;$A5&amp;"$3"))</f>
        <v/>
      </c>
      <c r="E5" s="218" t="str">
        <f t="shared" ref="E5:E54" ca="1" si="12">TRIM(INDIRECT("'SKU Information'!"&amp;$A5&amp;"$5"))</f>
        <v/>
      </c>
      <c r="F5" s="218" t="str">
        <f t="shared" ref="F5:F54" ca="1" si="13">TRIM(INDIRECT("'SKU Information'!"&amp;$A5&amp;"$4"))</f>
        <v/>
      </c>
      <c r="G5" s="139" t="str">
        <f t="shared" ca="1" si="0"/>
        <v/>
      </c>
      <c r="H5" s="140" t="str">
        <f ca="1">TRIM(D5&amp;" "&amp;F5&amp;" "&amp;E5)</f>
        <v/>
      </c>
      <c r="I5" s="141">
        <f t="shared" ca="1" si="1"/>
        <v>0</v>
      </c>
      <c r="J5" s="140" t="str">
        <f ca="1">TRIM(D5&amp;" "&amp;E5&amp;" "&amp;F5)</f>
        <v/>
      </c>
      <c r="K5" s="141">
        <f t="shared" ca="1" si="2"/>
        <v>0</v>
      </c>
      <c r="L5" s="140"/>
      <c r="M5" s="141">
        <f t="shared" si="3"/>
        <v>0</v>
      </c>
      <c r="N5" s="142"/>
      <c r="O5" s="141">
        <f t="shared" si="4"/>
        <v>0</v>
      </c>
      <c r="P5" s="142"/>
      <c r="Q5" s="141">
        <f t="shared" si="5"/>
        <v>0</v>
      </c>
      <c r="R5" s="143" t="str">
        <f ca="1">IF(INDIRECT("'SKU Information'!"&amp;$A5&amp;"$12")&lt;&gt;0,"Yes","-")</f>
        <v>-</v>
      </c>
      <c r="S5" s="139" t="str">
        <f t="shared" ref="S5:S54" ca="1" si="14">IF(R5="Yes",$B5&amp;" x "&amp;INDIRECT("'SKU Information'!"&amp;$A5&amp;"$6"),"")</f>
        <v/>
      </c>
      <c r="T5" s="140" t="str">
        <f ca="1">TRIM(IF(R5="yes",D5&amp;" "&amp;F5&amp;" "&amp;E5&amp;" ("&amp;B5&amp;" pk)",""))</f>
        <v/>
      </c>
      <c r="U5" s="141">
        <f t="shared" ca="1" si="6"/>
        <v>0</v>
      </c>
      <c r="V5" s="142"/>
      <c r="W5" s="141">
        <f t="shared" si="7"/>
        <v>0</v>
      </c>
      <c r="X5" s="142"/>
      <c r="Y5" s="141">
        <f t="shared" si="8"/>
        <v>0</v>
      </c>
      <c r="Z5" s="142"/>
      <c r="AA5" s="141">
        <f t="shared" si="9"/>
        <v>0</v>
      </c>
    </row>
    <row r="6" spans="1:27" s="133" customFormat="1" ht="31.5" customHeight="1" x14ac:dyDescent="0.25">
      <c r="A6" s="138" t="s">
        <v>118</v>
      </c>
      <c r="B6" s="133" t="str">
        <f t="shared" ca="1" si="10"/>
        <v/>
      </c>
      <c r="C6" s="145" t="s">
        <v>2</v>
      </c>
      <c r="D6" s="218" t="str">
        <f t="shared" ca="1" si="11"/>
        <v/>
      </c>
      <c r="E6" s="218" t="str">
        <f t="shared" ca="1" si="12"/>
        <v/>
      </c>
      <c r="F6" s="218" t="str">
        <f t="shared" ca="1" si="13"/>
        <v/>
      </c>
      <c r="G6" s="139" t="str">
        <f t="shared" ca="1" si="0"/>
        <v/>
      </c>
      <c r="H6" s="140" t="str">
        <f t="shared" ref="H6:H54" ca="1" si="15">TRIM(D6&amp;" "&amp;F6&amp;" "&amp;E6)</f>
        <v/>
      </c>
      <c r="I6" s="141">
        <f t="shared" ca="1" si="1"/>
        <v>0</v>
      </c>
      <c r="J6" s="140" t="str">
        <f t="shared" ref="J6:J54" ca="1" si="16">TRIM(D6&amp;" "&amp;E6&amp;" "&amp;F6)</f>
        <v/>
      </c>
      <c r="K6" s="141">
        <f t="shared" ca="1" si="2"/>
        <v>0</v>
      </c>
      <c r="L6" s="140"/>
      <c r="M6" s="141">
        <f t="shared" si="3"/>
        <v>0</v>
      </c>
      <c r="N6" s="142"/>
      <c r="O6" s="141">
        <f t="shared" si="4"/>
        <v>0</v>
      </c>
      <c r="P6" s="142"/>
      <c r="Q6" s="141">
        <f t="shared" si="5"/>
        <v>0</v>
      </c>
      <c r="R6" s="143" t="str">
        <f t="shared" ref="R6:R54" ca="1" si="17">IF(INDIRECT("'SKU Information'!"&amp;$A6&amp;"$12")&lt;&gt;0,"Yes","-")</f>
        <v>-</v>
      </c>
      <c r="S6" s="139" t="str">
        <f t="shared" ca="1" si="14"/>
        <v/>
      </c>
      <c r="T6" s="140" t="str">
        <f t="shared" ref="T6:T54" ca="1" si="18">TRIM(IF(R6="yes",D6&amp;" "&amp;F6&amp;" "&amp;E6&amp;" ("&amp;B6&amp;" pk)",""))</f>
        <v/>
      </c>
      <c r="U6" s="141">
        <f t="shared" ca="1" si="6"/>
        <v>0</v>
      </c>
      <c r="V6" s="142"/>
      <c r="W6" s="141">
        <f t="shared" si="7"/>
        <v>0</v>
      </c>
      <c r="X6" s="142"/>
      <c r="Y6" s="141">
        <f t="shared" si="8"/>
        <v>0</v>
      </c>
      <c r="Z6" s="142"/>
      <c r="AA6" s="141">
        <f t="shared" si="9"/>
        <v>0</v>
      </c>
    </row>
    <row r="7" spans="1:27" s="133" customFormat="1" ht="31.5" customHeight="1" x14ac:dyDescent="0.25">
      <c r="A7" s="138" t="s">
        <v>119</v>
      </c>
      <c r="B7" s="133" t="str">
        <f t="shared" ca="1" si="10"/>
        <v/>
      </c>
      <c r="C7" s="145" t="s">
        <v>3</v>
      </c>
      <c r="D7" s="218" t="str">
        <f t="shared" ca="1" si="11"/>
        <v/>
      </c>
      <c r="E7" s="218" t="str">
        <f t="shared" ca="1" si="12"/>
        <v/>
      </c>
      <c r="F7" s="218" t="str">
        <f t="shared" ca="1" si="13"/>
        <v/>
      </c>
      <c r="G7" s="139" t="str">
        <f t="shared" ca="1" si="0"/>
        <v/>
      </c>
      <c r="H7" s="140" t="str">
        <f t="shared" ca="1" si="15"/>
        <v/>
      </c>
      <c r="I7" s="141">
        <f t="shared" ca="1" si="1"/>
        <v>0</v>
      </c>
      <c r="J7" s="140" t="str">
        <f t="shared" ca="1" si="16"/>
        <v/>
      </c>
      <c r="K7" s="141">
        <f t="shared" ca="1" si="2"/>
        <v>0</v>
      </c>
      <c r="L7" s="140"/>
      <c r="M7" s="141">
        <f t="shared" si="3"/>
        <v>0</v>
      </c>
      <c r="N7" s="142"/>
      <c r="O7" s="141">
        <f t="shared" si="4"/>
        <v>0</v>
      </c>
      <c r="P7" s="142"/>
      <c r="Q7" s="141">
        <f t="shared" si="5"/>
        <v>0</v>
      </c>
      <c r="R7" s="143" t="str">
        <f t="shared" ca="1" si="17"/>
        <v>-</v>
      </c>
      <c r="S7" s="139" t="str">
        <f t="shared" ca="1" si="14"/>
        <v/>
      </c>
      <c r="T7" s="140" t="str">
        <f t="shared" ca="1" si="18"/>
        <v/>
      </c>
      <c r="U7" s="141">
        <f t="shared" ca="1" si="6"/>
        <v>0</v>
      </c>
      <c r="V7" s="142"/>
      <c r="W7" s="141">
        <f t="shared" si="7"/>
        <v>0</v>
      </c>
      <c r="X7" s="142"/>
      <c r="Y7" s="141">
        <f t="shared" si="8"/>
        <v>0</v>
      </c>
      <c r="Z7" s="142"/>
      <c r="AA7" s="141">
        <f t="shared" si="9"/>
        <v>0</v>
      </c>
    </row>
    <row r="8" spans="1:27" s="133" customFormat="1" ht="31.5" customHeight="1" x14ac:dyDescent="0.25">
      <c r="A8" s="138" t="s">
        <v>120</v>
      </c>
      <c r="B8" s="133" t="str">
        <f t="shared" ca="1" si="10"/>
        <v/>
      </c>
      <c r="C8" s="145" t="s">
        <v>4</v>
      </c>
      <c r="D8" s="218" t="str">
        <f t="shared" ca="1" si="11"/>
        <v/>
      </c>
      <c r="E8" s="218" t="str">
        <f t="shared" ca="1" si="12"/>
        <v/>
      </c>
      <c r="F8" s="218" t="str">
        <f t="shared" ca="1" si="13"/>
        <v/>
      </c>
      <c r="G8" s="139" t="str">
        <f t="shared" ca="1" si="0"/>
        <v/>
      </c>
      <c r="H8" s="140" t="str">
        <f t="shared" ca="1" si="15"/>
        <v/>
      </c>
      <c r="I8" s="141">
        <f t="shared" ca="1" si="1"/>
        <v>0</v>
      </c>
      <c r="J8" s="140" t="str">
        <f t="shared" ca="1" si="16"/>
        <v/>
      </c>
      <c r="K8" s="141">
        <f t="shared" ca="1" si="2"/>
        <v>0</v>
      </c>
      <c r="L8" s="140"/>
      <c r="M8" s="141">
        <f t="shared" si="3"/>
        <v>0</v>
      </c>
      <c r="N8" s="142"/>
      <c r="O8" s="141">
        <f t="shared" si="4"/>
        <v>0</v>
      </c>
      <c r="P8" s="142"/>
      <c r="Q8" s="141">
        <f t="shared" si="5"/>
        <v>0</v>
      </c>
      <c r="R8" s="143" t="str">
        <f t="shared" ca="1" si="17"/>
        <v>-</v>
      </c>
      <c r="S8" s="139" t="str">
        <f t="shared" ca="1" si="14"/>
        <v/>
      </c>
      <c r="T8" s="140" t="str">
        <f t="shared" ca="1" si="18"/>
        <v/>
      </c>
      <c r="U8" s="141">
        <f t="shared" ca="1" si="6"/>
        <v>0</v>
      </c>
      <c r="V8" s="142"/>
      <c r="W8" s="141">
        <f t="shared" si="7"/>
        <v>0</v>
      </c>
      <c r="X8" s="142"/>
      <c r="Y8" s="141">
        <f t="shared" si="8"/>
        <v>0</v>
      </c>
      <c r="Z8" s="142"/>
      <c r="AA8" s="141">
        <f t="shared" si="9"/>
        <v>0</v>
      </c>
    </row>
    <row r="9" spans="1:27" s="133" customFormat="1" ht="31.5" customHeight="1" x14ac:dyDescent="0.25">
      <c r="A9" s="138" t="s">
        <v>165</v>
      </c>
      <c r="B9" s="133" t="str">
        <f t="shared" ca="1" si="10"/>
        <v/>
      </c>
      <c r="C9" s="145" t="s">
        <v>5</v>
      </c>
      <c r="D9" s="218" t="str">
        <f t="shared" ca="1" si="11"/>
        <v/>
      </c>
      <c r="E9" s="218" t="str">
        <f t="shared" ca="1" si="12"/>
        <v/>
      </c>
      <c r="F9" s="218" t="str">
        <f t="shared" ca="1" si="13"/>
        <v/>
      </c>
      <c r="G9" s="139" t="str">
        <f t="shared" ca="1" si="0"/>
        <v/>
      </c>
      <c r="H9" s="140" t="str">
        <f t="shared" ca="1" si="15"/>
        <v/>
      </c>
      <c r="I9" s="141">
        <f t="shared" ca="1" si="1"/>
        <v>0</v>
      </c>
      <c r="J9" s="140" t="str">
        <f t="shared" ca="1" si="16"/>
        <v/>
      </c>
      <c r="K9" s="141">
        <f t="shared" ca="1" si="2"/>
        <v>0</v>
      </c>
      <c r="L9" s="140"/>
      <c r="M9" s="141">
        <f t="shared" si="3"/>
        <v>0</v>
      </c>
      <c r="N9" s="142"/>
      <c r="O9" s="141">
        <f t="shared" si="4"/>
        <v>0</v>
      </c>
      <c r="P9" s="142"/>
      <c r="Q9" s="141">
        <f t="shared" si="5"/>
        <v>0</v>
      </c>
      <c r="R9" s="143" t="str">
        <f t="shared" ca="1" si="17"/>
        <v>-</v>
      </c>
      <c r="S9" s="139" t="str">
        <f t="shared" ca="1" si="14"/>
        <v/>
      </c>
      <c r="T9" s="140" t="str">
        <f t="shared" ca="1" si="18"/>
        <v/>
      </c>
      <c r="U9" s="141">
        <f t="shared" ca="1" si="6"/>
        <v>0</v>
      </c>
      <c r="V9" s="142"/>
      <c r="W9" s="141">
        <f t="shared" si="7"/>
        <v>0</v>
      </c>
      <c r="X9" s="142"/>
      <c r="Y9" s="141">
        <f t="shared" si="8"/>
        <v>0</v>
      </c>
      <c r="Z9" s="142"/>
      <c r="AA9" s="141">
        <f t="shared" si="9"/>
        <v>0</v>
      </c>
    </row>
    <row r="10" spans="1:27" s="133" customFormat="1" ht="31.5" customHeight="1" x14ac:dyDescent="0.25">
      <c r="A10" s="138" t="s">
        <v>164</v>
      </c>
      <c r="B10" s="133" t="str">
        <f t="shared" ca="1" si="10"/>
        <v/>
      </c>
      <c r="C10" s="145" t="s">
        <v>6</v>
      </c>
      <c r="D10" s="218" t="str">
        <f t="shared" ca="1" si="11"/>
        <v/>
      </c>
      <c r="E10" s="218" t="str">
        <f t="shared" ca="1" si="12"/>
        <v/>
      </c>
      <c r="F10" s="218" t="str">
        <f t="shared" ca="1" si="13"/>
        <v/>
      </c>
      <c r="G10" s="139" t="str">
        <f t="shared" ca="1" si="0"/>
        <v/>
      </c>
      <c r="H10" s="140" t="str">
        <f t="shared" ca="1" si="15"/>
        <v/>
      </c>
      <c r="I10" s="141">
        <f t="shared" ca="1" si="1"/>
        <v>0</v>
      </c>
      <c r="J10" s="140" t="str">
        <f t="shared" ca="1" si="16"/>
        <v/>
      </c>
      <c r="K10" s="141">
        <f t="shared" ca="1" si="2"/>
        <v>0</v>
      </c>
      <c r="L10" s="140"/>
      <c r="M10" s="141">
        <f t="shared" si="3"/>
        <v>0</v>
      </c>
      <c r="N10" s="142"/>
      <c r="O10" s="141">
        <f t="shared" si="4"/>
        <v>0</v>
      </c>
      <c r="P10" s="142"/>
      <c r="Q10" s="141">
        <f t="shared" si="5"/>
        <v>0</v>
      </c>
      <c r="R10" s="143" t="str">
        <f t="shared" ca="1" si="17"/>
        <v>-</v>
      </c>
      <c r="S10" s="139" t="str">
        <f t="shared" ca="1" si="14"/>
        <v/>
      </c>
      <c r="T10" s="140" t="str">
        <f t="shared" ca="1" si="18"/>
        <v/>
      </c>
      <c r="U10" s="141">
        <f t="shared" ca="1" si="6"/>
        <v>0</v>
      </c>
      <c r="V10" s="142"/>
      <c r="W10" s="141">
        <f t="shared" si="7"/>
        <v>0</v>
      </c>
      <c r="X10" s="142"/>
      <c r="Y10" s="141">
        <f t="shared" si="8"/>
        <v>0</v>
      </c>
      <c r="Z10" s="142"/>
      <c r="AA10" s="141">
        <f t="shared" si="9"/>
        <v>0</v>
      </c>
    </row>
    <row r="11" spans="1:27" s="133" customFormat="1" ht="31.5" customHeight="1" x14ac:dyDescent="0.25">
      <c r="A11" s="138" t="s">
        <v>121</v>
      </c>
      <c r="B11" s="133" t="str">
        <f t="shared" ca="1" si="10"/>
        <v/>
      </c>
      <c r="C11" s="145" t="s">
        <v>7</v>
      </c>
      <c r="D11" s="218" t="str">
        <f t="shared" ca="1" si="11"/>
        <v/>
      </c>
      <c r="E11" s="218" t="str">
        <f t="shared" ca="1" si="12"/>
        <v/>
      </c>
      <c r="F11" s="218" t="str">
        <f t="shared" ca="1" si="13"/>
        <v/>
      </c>
      <c r="G11" s="139" t="str">
        <f t="shared" ca="1" si="0"/>
        <v/>
      </c>
      <c r="H11" s="140" t="str">
        <f t="shared" ca="1" si="15"/>
        <v/>
      </c>
      <c r="I11" s="141">
        <f t="shared" ca="1" si="1"/>
        <v>0</v>
      </c>
      <c r="J11" s="140" t="str">
        <f t="shared" ca="1" si="16"/>
        <v/>
      </c>
      <c r="K11" s="141">
        <f t="shared" ca="1" si="2"/>
        <v>0</v>
      </c>
      <c r="L11" s="140"/>
      <c r="M11" s="141">
        <f t="shared" si="3"/>
        <v>0</v>
      </c>
      <c r="N11" s="142"/>
      <c r="O11" s="141">
        <f t="shared" si="4"/>
        <v>0</v>
      </c>
      <c r="P11" s="142"/>
      <c r="Q11" s="141">
        <f t="shared" si="5"/>
        <v>0</v>
      </c>
      <c r="R11" s="143" t="str">
        <f t="shared" ca="1" si="17"/>
        <v>-</v>
      </c>
      <c r="S11" s="139" t="str">
        <f t="shared" ca="1" si="14"/>
        <v/>
      </c>
      <c r="T11" s="140" t="str">
        <f t="shared" ca="1" si="18"/>
        <v/>
      </c>
      <c r="U11" s="141">
        <f t="shared" ca="1" si="6"/>
        <v>0</v>
      </c>
      <c r="V11" s="142"/>
      <c r="W11" s="141">
        <f t="shared" si="7"/>
        <v>0</v>
      </c>
      <c r="X11" s="142"/>
      <c r="Y11" s="141">
        <f t="shared" si="8"/>
        <v>0</v>
      </c>
      <c r="Z11" s="142"/>
      <c r="AA11" s="141">
        <f t="shared" si="9"/>
        <v>0</v>
      </c>
    </row>
    <row r="12" spans="1:27" s="133" customFormat="1" ht="31.5" customHeight="1" x14ac:dyDescent="0.25">
      <c r="A12" s="138" t="s">
        <v>122</v>
      </c>
      <c r="B12" s="133" t="str">
        <f t="shared" ca="1" si="10"/>
        <v/>
      </c>
      <c r="C12" s="145" t="s">
        <v>8</v>
      </c>
      <c r="D12" s="218" t="str">
        <f t="shared" ca="1" si="11"/>
        <v/>
      </c>
      <c r="E12" s="218" t="str">
        <f t="shared" ca="1" si="12"/>
        <v/>
      </c>
      <c r="F12" s="218" t="str">
        <f t="shared" ca="1" si="13"/>
        <v/>
      </c>
      <c r="G12" s="139" t="str">
        <f t="shared" ca="1" si="0"/>
        <v/>
      </c>
      <c r="H12" s="140" t="str">
        <f t="shared" ca="1" si="15"/>
        <v/>
      </c>
      <c r="I12" s="141">
        <f t="shared" ca="1" si="1"/>
        <v>0</v>
      </c>
      <c r="J12" s="140" t="str">
        <f t="shared" ca="1" si="16"/>
        <v/>
      </c>
      <c r="K12" s="141">
        <f t="shared" ca="1" si="2"/>
        <v>0</v>
      </c>
      <c r="L12" s="140"/>
      <c r="M12" s="141">
        <f t="shared" si="3"/>
        <v>0</v>
      </c>
      <c r="N12" s="142"/>
      <c r="O12" s="141">
        <f t="shared" si="4"/>
        <v>0</v>
      </c>
      <c r="P12" s="142"/>
      <c r="Q12" s="141">
        <f t="shared" si="5"/>
        <v>0</v>
      </c>
      <c r="R12" s="143" t="str">
        <f t="shared" ca="1" si="17"/>
        <v>-</v>
      </c>
      <c r="S12" s="139" t="str">
        <f t="shared" ca="1" si="14"/>
        <v/>
      </c>
      <c r="T12" s="140" t="str">
        <f t="shared" ca="1" si="18"/>
        <v/>
      </c>
      <c r="U12" s="141">
        <f t="shared" ca="1" si="6"/>
        <v>0</v>
      </c>
      <c r="V12" s="142"/>
      <c r="W12" s="141">
        <f t="shared" si="7"/>
        <v>0</v>
      </c>
      <c r="X12" s="142"/>
      <c r="Y12" s="141">
        <f t="shared" si="8"/>
        <v>0</v>
      </c>
      <c r="Z12" s="142"/>
      <c r="AA12" s="141">
        <f t="shared" si="9"/>
        <v>0</v>
      </c>
    </row>
    <row r="13" spans="1:27" s="133" customFormat="1" ht="31.5" customHeight="1" x14ac:dyDescent="0.25">
      <c r="A13" s="138" t="s">
        <v>123</v>
      </c>
      <c r="B13" s="133" t="str">
        <f t="shared" ca="1" si="10"/>
        <v/>
      </c>
      <c r="C13" s="145" t="s">
        <v>9</v>
      </c>
      <c r="D13" s="218" t="str">
        <f t="shared" ca="1" si="11"/>
        <v/>
      </c>
      <c r="E13" s="218" t="str">
        <f t="shared" ca="1" si="12"/>
        <v/>
      </c>
      <c r="F13" s="218" t="str">
        <f t="shared" ca="1" si="13"/>
        <v/>
      </c>
      <c r="G13" s="139" t="str">
        <f t="shared" ca="1" si="0"/>
        <v/>
      </c>
      <c r="H13" s="140" t="str">
        <f t="shared" ca="1" si="15"/>
        <v/>
      </c>
      <c r="I13" s="141">
        <f t="shared" ca="1" si="1"/>
        <v>0</v>
      </c>
      <c r="J13" s="140" t="str">
        <f t="shared" ca="1" si="16"/>
        <v/>
      </c>
      <c r="K13" s="141">
        <f t="shared" ca="1" si="2"/>
        <v>0</v>
      </c>
      <c r="L13" s="140"/>
      <c r="M13" s="141">
        <f t="shared" si="3"/>
        <v>0</v>
      </c>
      <c r="N13" s="142"/>
      <c r="O13" s="141">
        <f t="shared" si="4"/>
        <v>0</v>
      </c>
      <c r="P13" s="142"/>
      <c r="Q13" s="141">
        <f t="shared" si="5"/>
        <v>0</v>
      </c>
      <c r="R13" s="143" t="str">
        <f t="shared" ca="1" si="17"/>
        <v>-</v>
      </c>
      <c r="S13" s="139" t="str">
        <f t="shared" ca="1" si="14"/>
        <v/>
      </c>
      <c r="T13" s="140" t="str">
        <f t="shared" ca="1" si="18"/>
        <v/>
      </c>
      <c r="U13" s="141">
        <f t="shared" ca="1" si="6"/>
        <v>0</v>
      </c>
      <c r="V13" s="142"/>
      <c r="W13" s="141">
        <f t="shared" si="7"/>
        <v>0</v>
      </c>
      <c r="X13" s="142"/>
      <c r="Y13" s="141">
        <f t="shared" si="8"/>
        <v>0</v>
      </c>
      <c r="Z13" s="142"/>
      <c r="AA13" s="141">
        <f t="shared" si="9"/>
        <v>0</v>
      </c>
    </row>
    <row r="14" spans="1:27" s="133" customFormat="1" ht="31.5" customHeight="1" x14ac:dyDescent="0.25">
      <c r="A14" s="138" t="s">
        <v>124</v>
      </c>
      <c r="B14" s="133" t="str">
        <f t="shared" ca="1" si="10"/>
        <v/>
      </c>
      <c r="C14" s="145" t="s">
        <v>10</v>
      </c>
      <c r="D14" s="218" t="str">
        <f t="shared" ca="1" si="11"/>
        <v/>
      </c>
      <c r="E14" s="218" t="str">
        <f t="shared" ca="1" si="12"/>
        <v/>
      </c>
      <c r="F14" s="218" t="str">
        <f t="shared" ca="1" si="13"/>
        <v/>
      </c>
      <c r="G14" s="139" t="str">
        <f t="shared" ca="1" si="0"/>
        <v/>
      </c>
      <c r="H14" s="140" t="str">
        <f t="shared" ca="1" si="15"/>
        <v/>
      </c>
      <c r="I14" s="141">
        <f t="shared" ca="1" si="1"/>
        <v>0</v>
      </c>
      <c r="J14" s="140" t="str">
        <f t="shared" ca="1" si="16"/>
        <v/>
      </c>
      <c r="K14" s="141">
        <f t="shared" ca="1" si="2"/>
        <v>0</v>
      </c>
      <c r="L14" s="140"/>
      <c r="M14" s="141">
        <f t="shared" si="3"/>
        <v>0</v>
      </c>
      <c r="N14" s="142"/>
      <c r="O14" s="141">
        <f t="shared" si="4"/>
        <v>0</v>
      </c>
      <c r="P14" s="142"/>
      <c r="Q14" s="141">
        <f t="shared" si="5"/>
        <v>0</v>
      </c>
      <c r="R14" s="143" t="str">
        <f t="shared" ca="1" si="17"/>
        <v>-</v>
      </c>
      <c r="S14" s="139" t="str">
        <f t="shared" ca="1" si="14"/>
        <v/>
      </c>
      <c r="T14" s="140" t="str">
        <f t="shared" ca="1" si="18"/>
        <v/>
      </c>
      <c r="U14" s="141">
        <f t="shared" ca="1" si="6"/>
        <v>0</v>
      </c>
      <c r="V14" s="142"/>
      <c r="W14" s="141">
        <f t="shared" si="7"/>
        <v>0</v>
      </c>
      <c r="X14" s="142"/>
      <c r="Y14" s="141">
        <f t="shared" si="8"/>
        <v>0</v>
      </c>
      <c r="Z14" s="142"/>
      <c r="AA14" s="141">
        <f t="shared" si="9"/>
        <v>0</v>
      </c>
    </row>
    <row r="15" spans="1:27" s="133" customFormat="1" ht="31.5" customHeight="1" x14ac:dyDescent="0.25">
      <c r="A15" s="138" t="s">
        <v>125</v>
      </c>
      <c r="B15" s="133" t="str">
        <f t="shared" ca="1" si="10"/>
        <v/>
      </c>
      <c r="C15" s="145" t="s">
        <v>11</v>
      </c>
      <c r="D15" s="218" t="str">
        <f t="shared" ca="1" si="11"/>
        <v/>
      </c>
      <c r="E15" s="218" t="str">
        <f t="shared" ca="1" si="12"/>
        <v/>
      </c>
      <c r="F15" s="218" t="str">
        <f t="shared" ca="1" si="13"/>
        <v/>
      </c>
      <c r="G15" s="139" t="str">
        <f ca="1">TRIM(INDIRECT("'SKU Information'!"&amp;$A15&amp;"$6"))</f>
        <v/>
      </c>
      <c r="H15" s="140" t="str">
        <f t="shared" ca="1" si="15"/>
        <v/>
      </c>
      <c r="I15" s="141">
        <f t="shared" ca="1" si="1"/>
        <v>0</v>
      </c>
      <c r="J15" s="140" t="str">
        <f t="shared" ca="1" si="16"/>
        <v/>
      </c>
      <c r="K15" s="141">
        <f t="shared" ca="1" si="2"/>
        <v>0</v>
      </c>
      <c r="L15" s="140"/>
      <c r="M15" s="141">
        <f t="shared" si="3"/>
        <v>0</v>
      </c>
      <c r="N15" s="142"/>
      <c r="O15" s="141">
        <f t="shared" si="4"/>
        <v>0</v>
      </c>
      <c r="P15" s="142"/>
      <c r="Q15" s="141">
        <f t="shared" si="5"/>
        <v>0</v>
      </c>
      <c r="R15" s="143" t="str">
        <f t="shared" ca="1" si="17"/>
        <v>-</v>
      </c>
      <c r="S15" s="139" t="str">
        <f t="shared" ca="1" si="14"/>
        <v/>
      </c>
      <c r="T15" s="140" t="str">
        <f t="shared" ca="1" si="18"/>
        <v/>
      </c>
      <c r="U15" s="141">
        <f t="shared" ca="1" si="6"/>
        <v>0</v>
      </c>
      <c r="V15" s="142"/>
      <c r="W15" s="141">
        <f t="shared" si="7"/>
        <v>0</v>
      </c>
      <c r="X15" s="142"/>
      <c r="Y15" s="141">
        <f t="shared" si="8"/>
        <v>0</v>
      </c>
      <c r="Z15" s="142"/>
      <c r="AA15" s="141">
        <f t="shared" si="9"/>
        <v>0</v>
      </c>
    </row>
    <row r="16" spans="1:27" s="133" customFormat="1" ht="31.5" customHeight="1" x14ac:dyDescent="0.25">
      <c r="A16" s="138" t="s">
        <v>126</v>
      </c>
      <c r="B16" s="133" t="str">
        <f t="shared" ca="1" si="10"/>
        <v/>
      </c>
      <c r="C16" s="145" t="s">
        <v>12</v>
      </c>
      <c r="D16" s="218" t="str">
        <f t="shared" ca="1" si="11"/>
        <v/>
      </c>
      <c r="E16" s="218" t="str">
        <f t="shared" ca="1" si="12"/>
        <v/>
      </c>
      <c r="F16" s="218" t="str">
        <f t="shared" ca="1" si="13"/>
        <v/>
      </c>
      <c r="G16" s="139" t="str">
        <f t="shared" ref="G16:G54" ca="1" si="19">TRIM(INDIRECT("'SKU Information'!"&amp;$A16&amp;"$6"))</f>
        <v/>
      </c>
      <c r="H16" s="140" t="str">
        <f t="shared" ca="1" si="15"/>
        <v/>
      </c>
      <c r="I16" s="141">
        <f t="shared" ca="1" si="1"/>
        <v>0</v>
      </c>
      <c r="J16" s="140" t="str">
        <f t="shared" ca="1" si="16"/>
        <v/>
      </c>
      <c r="K16" s="141">
        <f t="shared" ca="1" si="2"/>
        <v>0</v>
      </c>
      <c r="L16" s="140"/>
      <c r="M16" s="141">
        <f t="shared" si="3"/>
        <v>0</v>
      </c>
      <c r="N16" s="142"/>
      <c r="O16" s="141">
        <f t="shared" si="4"/>
        <v>0</v>
      </c>
      <c r="P16" s="142"/>
      <c r="Q16" s="141">
        <f t="shared" si="5"/>
        <v>0</v>
      </c>
      <c r="R16" s="143" t="str">
        <f t="shared" ca="1" si="17"/>
        <v>-</v>
      </c>
      <c r="S16" s="139" t="str">
        <f t="shared" ca="1" si="14"/>
        <v/>
      </c>
      <c r="T16" s="140" t="str">
        <f t="shared" ca="1" si="18"/>
        <v/>
      </c>
      <c r="U16" s="141">
        <f t="shared" ca="1" si="6"/>
        <v>0</v>
      </c>
      <c r="V16" s="142"/>
      <c r="W16" s="141">
        <f t="shared" si="7"/>
        <v>0</v>
      </c>
      <c r="X16" s="142"/>
      <c r="Y16" s="141">
        <f t="shared" si="8"/>
        <v>0</v>
      </c>
      <c r="Z16" s="142"/>
      <c r="AA16" s="141">
        <f t="shared" si="9"/>
        <v>0</v>
      </c>
    </row>
    <row r="17" spans="1:27" s="133" customFormat="1" ht="31.5" customHeight="1" x14ac:dyDescent="0.25">
      <c r="A17" s="138" t="s">
        <v>127</v>
      </c>
      <c r="B17" s="133" t="str">
        <f t="shared" ca="1" si="10"/>
        <v/>
      </c>
      <c r="C17" s="145" t="s">
        <v>13</v>
      </c>
      <c r="D17" s="218" t="str">
        <f t="shared" ca="1" si="11"/>
        <v/>
      </c>
      <c r="E17" s="218" t="str">
        <f t="shared" ca="1" si="12"/>
        <v/>
      </c>
      <c r="F17" s="218" t="str">
        <f t="shared" ca="1" si="13"/>
        <v/>
      </c>
      <c r="G17" s="139" t="str">
        <f t="shared" ca="1" si="19"/>
        <v/>
      </c>
      <c r="H17" s="140" t="str">
        <f t="shared" ca="1" si="15"/>
        <v/>
      </c>
      <c r="I17" s="141">
        <f t="shared" ca="1" si="1"/>
        <v>0</v>
      </c>
      <c r="J17" s="140" t="str">
        <f t="shared" ca="1" si="16"/>
        <v/>
      </c>
      <c r="K17" s="141">
        <f t="shared" ca="1" si="2"/>
        <v>0</v>
      </c>
      <c r="L17" s="140"/>
      <c r="M17" s="141">
        <f t="shared" si="3"/>
        <v>0</v>
      </c>
      <c r="N17" s="142"/>
      <c r="O17" s="141">
        <f t="shared" si="4"/>
        <v>0</v>
      </c>
      <c r="P17" s="142"/>
      <c r="Q17" s="141">
        <f t="shared" si="5"/>
        <v>0</v>
      </c>
      <c r="R17" s="143" t="str">
        <f t="shared" ca="1" si="17"/>
        <v>-</v>
      </c>
      <c r="S17" s="139" t="str">
        <f t="shared" ca="1" si="14"/>
        <v/>
      </c>
      <c r="T17" s="140" t="str">
        <f t="shared" ca="1" si="18"/>
        <v/>
      </c>
      <c r="U17" s="141">
        <f t="shared" ca="1" si="6"/>
        <v>0</v>
      </c>
      <c r="V17" s="142"/>
      <c r="W17" s="141">
        <f t="shared" si="7"/>
        <v>0</v>
      </c>
      <c r="X17" s="142"/>
      <c r="Y17" s="141">
        <f t="shared" si="8"/>
        <v>0</v>
      </c>
      <c r="Z17" s="142"/>
      <c r="AA17" s="141">
        <f t="shared" si="9"/>
        <v>0</v>
      </c>
    </row>
    <row r="18" spans="1:27" s="133" customFormat="1" ht="31.5" customHeight="1" x14ac:dyDescent="0.25">
      <c r="A18" s="138" t="s">
        <v>128</v>
      </c>
      <c r="B18" s="133" t="str">
        <f t="shared" ca="1" si="10"/>
        <v/>
      </c>
      <c r="C18" s="145" t="s">
        <v>14</v>
      </c>
      <c r="D18" s="218" t="str">
        <f t="shared" ca="1" si="11"/>
        <v/>
      </c>
      <c r="E18" s="218" t="str">
        <f t="shared" ca="1" si="12"/>
        <v/>
      </c>
      <c r="F18" s="218" t="str">
        <f t="shared" ca="1" si="13"/>
        <v/>
      </c>
      <c r="G18" s="139" t="str">
        <f t="shared" ca="1" si="19"/>
        <v/>
      </c>
      <c r="H18" s="140" t="str">
        <f t="shared" ca="1" si="15"/>
        <v/>
      </c>
      <c r="I18" s="141">
        <f t="shared" ca="1" si="1"/>
        <v>0</v>
      </c>
      <c r="J18" s="140" t="str">
        <f t="shared" ca="1" si="16"/>
        <v/>
      </c>
      <c r="K18" s="141">
        <f t="shared" ca="1" si="2"/>
        <v>0</v>
      </c>
      <c r="L18" s="140"/>
      <c r="M18" s="141">
        <f t="shared" si="3"/>
        <v>0</v>
      </c>
      <c r="N18" s="142"/>
      <c r="O18" s="141">
        <f t="shared" si="4"/>
        <v>0</v>
      </c>
      <c r="P18" s="142"/>
      <c r="Q18" s="141">
        <f t="shared" si="5"/>
        <v>0</v>
      </c>
      <c r="R18" s="143" t="str">
        <f t="shared" ca="1" si="17"/>
        <v>-</v>
      </c>
      <c r="S18" s="139" t="str">
        <f t="shared" ca="1" si="14"/>
        <v/>
      </c>
      <c r="T18" s="140" t="str">
        <f t="shared" ca="1" si="18"/>
        <v/>
      </c>
      <c r="U18" s="141">
        <f t="shared" ca="1" si="6"/>
        <v>0</v>
      </c>
      <c r="V18" s="142"/>
      <c r="W18" s="141">
        <f t="shared" si="7"/>
        <v>0</v>
      </c>
      <c r="X18" s="142"/>
      <c r="Y18" s="141">
        <f t="shared" si="8"/>
        <v>0</v>
      </c>
      <c r="Z18" s="142"/>
      <c r="AA18" s="141">
        <f t="shared" si="9"/>
        <v>0</v>
      </c>
    </row>
    <row r="19" spans="1:27" s="133" customFormat="1" ht="31.5" customHeight="1" x14ac:dyDescent="0.25">
      <c r="A19" s="138" t="s">
        <v>129</v>
      </c>
      <c r="B19" s="133" t="str">
        <f t="shared" ca="1" si="10"/>
        <v/>
      </c>
      <c r="C19" s="145" t="s">
        <v>15</v>
      </c>
      <c r="D19" s="218" t="str">
        <f t="shared" ca="1" si="11"/>
        <v/>
      </c>
      <c r="E19" s="218" t="str">
        <f t="shared" ca="1" si="12"/>
        <v/>
      </c>
      <c r="F19" s="218" t="str">
        <f t="shared" ca="1" si="13"/>
        <v/>
      </c>
      <c r="G19" s="139" t="str">
        <f t="shared" ca="1" si="19"/>
        <v/>
      </c>
      <c r="H19" s="140" t="str">
        <f t="shared" ca="1" si="15"/>
        <v/>
      </c>
      <c r="I19" s="141">
        <f t="shared" ca="1" si="1"/>
        <v>0</v>
      </c>
      <c r="J19" s="140" t="str">
        <f t="shared" ca="1" si="16"/>
        <v/>
      </c>
      <c r="K19" s="141">
        <f t="shared" ca="1" si="2"/>
        <v>0</v>
      </c>
      <c r="L19" s="140"/>
      <c r="M19" s="141">
        <f t="shared" si="3"/>
        <v>0</v>
      </c>
      <c r="N19" s="142"/>
      <c r="O19" s="141">
        <f t="shared" si="4"/>
        <v>0</v>
      </c>
      <c r="P19" s="142"/>
      <c r="Q19" s="141">
        <f t="shared" si="5"/>
        <v>0</v>
      </c>
      <c r="R19" s="143" t="str">
        <f t="shared" ca="1" si="17"/>
        <v>-</v>
      </c>
      <c r="S19" s="139" t="str">
        <f t="shared" ca="1" si="14"/>
        <v/>
      </c>
      <c r="T19" s="140" t="str">
        <f t="shared" ca="1" si="18"/>
        <v/>
      </c>
      <c r="U19" s="141">
        <f t="shared" ca="1" si="6"/>
        <v>0</v>
      </c>
      <c r="V19" s="142"/>
      <c r="W19" s="141">
        <f t="shared" si="7"/>
        <v>0</v>
      </c>
      <c r="X19" s="142"/>
      <c r="Y19" s="141">
        <f t="shared" si="8"/>
        <v>0</v>
      </c>
      <c r="Z19" s="142"/>
      <c r="AA19" s="141">
        <f t="shared" si="9"/>
        <v>0</v>
      </c>
    </row>
    <row r="20" spans="1:27" s="133" customFormat="1" ht="31.5" customHeight="1" x14ac:dyDescent="0.25">
      <c r="A20" s="138" t="s">
        <v>130</v>
      </c>
      <c r="B20" s="133" t="str">
        <f t="shared" ca="1" si="10"/>
        <v/>
      </c>
      <c r="C20" s="145" t="s">
        <v>16</v>
      </c>
      <c r="D20" s="218" t="str">
        <f t="shared" ca="1" si="11"/>
        <v/>
      </c>
      <c r="E20" s="218" t="str">
        <f t="shared" ca="1" si="12"/>
        <v/>
      </c>
      <c r="F20" s="218" t="str">
        <f t="shared" ca="1" si="13"/>
        <v/>
      </c>
      <c r="G20" s="139" t="str">
        <f t="shared" ca="1" si="19"/>
        <v/>
      </c>
      <c r="H20" s="140" t="str">
        <f t="shared" ca="1" si="15"/>
        <v/>
      </c>
      <c r="I20" s="141">
        <f t="shared" ca="1" si="1"/>
        <v>0</v>
      </c>
      <c r="J20" s="140" t="str">
        <f t="shared" ca="1" si="16"/>
        <v/>
      </c>
      <c r="K20" s="141">
        <f t="shared" ca="1" si="2"/>
        <v>0</v>
      </c>
      <c r="L20" s="140"/>
      <c r="M20" s="141">
        <f t="shared" si="3"/>
        <v>0</v>
      </c>
      <c r="N20" s="142"/>
      <c r="O20" s="141">
        <f t="shared" si="4"/>
        <v>0</v>
      </c>
      <c r="P20" s="142"/>
      <c r="Q20" s="141">
        <f t="shared" si="5"/>
        <v>0</v>
      </c>
      <c r="R20" s="143" t="str">
        <f t="shared" ca="1" si="17"/>
        <v>-</v>
      </c>
      <c r="S20" s="139" t="str">
        <f t="shared" ca="1" si="14"/>
        <v/>
      </c>
      <c r="T20" s="140" t="str">
        <f t="shared" ca="1" si="18"/>
        <v/>
      </c>
      <c r="U20" s="141">
        <f t="shared" ca="1" si="6"/>
        <v>0</v>
      </c>
      <c r="V20" s="142"/>
      <c r="W20" s="141">
        <f t="shared" si="7"/>
        <v>0</v>
      </c>
      <c r="X20" s="142"/>
      <c r="Y20" s="141">
        <f t="shared" si="8"/>
        <v>0</v>
      </c>
      <c r="Z20" s="142"/>
      <c r="AA20" s="141">
        <f t="shared" si="9"/>
        <v>0</v>
      </c>
    </row>
    <row r="21" spans="1:27" s="133" customFormat="1" ht="31.5" customHeight="1" x14ac:dyDescent="0.25">
      <c r="A21" s="138" t="s">
        <v>131</v>
      </c>
      <c r="B21" s="133" t="str">
        <f t="shared" ca="1" si="10"/>
        <v/>
      </c>
      <c r="C21" s="145" t="s">
        <v>17</v>
      </c>
      <c r="D21" s="218" t="str">
        <f t="shared" ca="1" si="11"/>
        <v/>
      </c>
      <c r="E21" s="218" t="str">
        <f t="shared" ca="1" si="12"/>
        <v/>
      </c>
      <c r="F21" s="218" t="str">
        <f t="shared" ca="1" si="13"/>
        <v/>
      </c>
      <c r="G21" s="139" t="str">
        <f t="shared" ca="1" si="19"/>
        <v/>
      </c>
      <c r="H21" s="140" t="str">
        <f t="shared" ca="1" si="15"/>
        <v/>
      </c>
      <c r="I21" s="141">
        <f t="shared" ca="1" si="1"/>
        <v>0</v>
      </c>
      <c r="J21" s="140" t="str">
        <f t="shared" ca="1" si="16"/>
        <v/>
      </c>
      <c r="K21" s="141">
        <f t="shared" ca="1" si="2"/>
        <v>0</v>
      </c>
      <c r="L21" s="140"/>
      <c r="M21" s="141">
        <f t="shared" si="3"/>
        <v>0</v>
      </c>
      <c r="N21" s="142"/>
      <c r="O21" s="141">
        <f t="shared" si="4"/>
        <v>0</v>
      </c>
      <c r="P21" s="142"/>
      <c r="Q21" s="141">
        <f t="shared" si="5"/>
        <v>0</v>
      </c>
      <c r="R21" s="143" t="str">
        <f t="shared" ca="1" si="17"/>
        <v>-</v>
      </c>
      <c r="S21" s="139" t="str">
        <f t="shared" ca="1" si="14"/>
        <v/>
      </c>
      <c r="T21" s="140" t="str">
        <f t="shared" ca="1" si="18"/>
        <v/>
      </c>
      <c r="U21" s="141">
        <f t="shared" ca="1" si="6"/>
        <v>0</v>
      </c>
      <c r="V21" s="142"/>
      <c r="W21" s="141">
        <f t="shared" si="7"/>
        <v>0</v>
      </c>
      <c r="X21" s="142"/>
      <c r="Y21" s="141">
        <f t="shared" si="8"/>
        <v>0</v>
      </c>
      <c r="Z21" s="142"/>
      <c r="AA21" s="141">
        <f t="shared" si="9"/>
        <v>0</v>
      </c>
    </row>
    <row r="22" spans="1:27" s="133" customFormat="1" ht="31.5" customHeight="1" x14ac:dyDescent="0.25">
      <c r="A22" s="138" t="s">
        <v>132</v>
      </c>
      <c r="B22" s="133" t="str">
        <f t="shared" ca="1" si="10"/>
        <v/>
      </c>
      <c r="C22" s="145" t="s">
        <v>18</v>
      </c>
      <c r="D22" s="218" t="str">
        <f t="shared" ca="1" si="11"/>
        <v/>
      </c>
      <c r="E22" s="218" t="str">
        <f t="shared" ca="1" si="12"/>
        <v/>
      </c>
      <c r="F22" s="218" t="str">
        <f t="shared" ca="1" si="13"/>
        <v/>
      </c>
      <c r="G22" s="139" t="str">
        <f t="shared" ca="1" si="19"/>
        <v/>
      </c>
      <c r="H22" s="140" t="str">
        <f t="shared" ca="1" si="15"/>
        <v/>
      </c>
      <c r="I22" s="141">
        <f t="shared" ca="1" si="1"/>
        <v>0</v>
      </c>
      <c r="J22" s="140" t="str">
        <f t="shared" ca="1" si="16"/>
        <v/>
      </c>
      <c r="K22" s="141">
        <f t="shared" ca="1" si="2"/>
        <v>0</v>
      </c>
      <c r="L22" s="140"/>
      <c r="M22" s="141">
        <f t="shared" si="3"/>
        <v>0</v>
      </c>
      <c r="N22" s="142"/>
      <c r="O22" s="141">
        <f t="shared" si="4"/>
        <v>0</v>
      </c>
      <c r="P22" s="142"/>
      <c r="Q22" s="141">
        <f t="shared" si="5"/>
        <v>0</v>
      </c>
      <c r="R22" s="143" t="str">
        <f t="shared" ca="1" si="17"/>
        <v>-</v>
      </c>
      <c r="S22" s="139" t="str">
        <f t="shared" ca="1" si="14"/>
        <v/>
      </c>
      <c r="T22" s="140" t="str">
        <f t="shared" ca="1" si="18"/>
        <v/>
      </c>
      <c r="U22" s="141">
        <f t="shared" ca="1" si="6"/>
        <v>0</v>
      </c>
      <c r="V22" s="142"/>
      <c r="W22" s="141">
        <f t="shared" si="7"/>
        <v>0</v>
      </c>
      <c r="X22" s="142"/>
      <c r="Y22" s="141">
        <f t="shared" si="8"/>
        <v>0</v>
      </c>
      <c r="Z22" s="142"/>
      <c r="AA22" s="141">
        <f t="shared" si="9"/>
        <v>0</v>
      </c>
    </row>
    <row r="23" spans="1:27" s="133" customFormat="1" ht="31.5" customHeight="1" x14ac:dyDescent="0.25">
      <c r="A23" s="138" t="s">
        <v>133</v>
      </c>
      <c r="B23" s="133" t="str">
        <f t="shared" ca="1" si="10"/>
        <v/>
      </c>
      <c r="C23" s="145" t="s">
        <v>19</v>
      </c>
      <c r="D23" s="218" t="str">
        <f t="shared" ca="1" si="11"/>
        <v/>
      </c>
      <c r="E23" s="218" t="str">
        <f t="shared" ca="1" si="12"/>
        <v/>
      </c>
      <c r="F23" s="218" t="str">
        <f t="shared" ca="1" si="13"/>
        <v/>
      </c>
      <c r="G23" s="139" t="str">
        <f t="shared" ca="1" si="19"/>
        <v/>
      </c>
      <c r="H23" s="140" t="str">
        <f t="shared" ca="1" si="15"/>
        <v/>
      </c>
      <c r="I23" s="141">
        <f t="shared" ca="1" si="1"/>
        <v>0</v>
      </c>
      <c r="J23" s="140" t="str">
        <f t="shared" ca="1" si="16"/>
        <v/>
      </c>
      <c r="K23" s="141">
        <f t="shared" ca="1" si="2"/>
        <v>0</v>
      </c>
      <c r="L23" s="140"/>
      <c r="M23" s="141">
        <f t="shared" si="3"/>
        <v>0</v>
      </c>
      <c r="N23" s="142"/>
      <c r="O23" s="141">
        <f t="shared" si="4"/>
        <v>0</v>
      </c>
      <c r="P23" s="142"/>
      <c r="Q23" s="141">
        <f t="shared" si="5"/>
        <v>0</v>
      </c>
      <c r="R23" s="143" t="str">
        <f t="shared" ca="1" si="17"/>
        <v>-</v>
      </c>
      <c r="S23" s="139" t="str">
        <f t="shared" ca="1" si="14"/>
        <v/>
      </c>
      <c r="T23" s="140" t="str">
        <f t="shared" ca="1" si="18"/>
        <v/>
      </c>
      <c r="U23" s="141">
        <f t="shared" ca="1" si="6"/>
        <v>0</v>
      </c>
      <c r="V23" s="142"/>
      <c r="W23" s="141">
        <f t="shared" si="7"/>
        <v>0</v>
      </c>
      <c r="X23" s="142"/>
      <c r="Y23" s="141">
        <f t="shared" si="8"/>
        <v>0</v>
      </c>
      <c r="Z23" s="142"/>
      <c r="AA23" s="141">
        <f t="shared" si="9"/>
        <v>0</v>
      </c>
    </row>
    <row r="24" spans="1:27" s="133" customFormat="1" ht="31.5" customHeight="1" x14ac:dyDescent="0.25">
      <c r="A24" s="138" t="s">
        <v>134</v>
      </c>
      <c r="B24" s="133" t="str">
        <f t="shared" ca="1" si="10"/>
        <v/>
      </c>
      <c r="C24" s="145" t="s">
        <v>20</v>
      </c>
      <c r="D24" s="218" t="str">
        <f t="shared" ca="1" si="11"/>
        <v/>
      </c>
      <c r="E24" s="218" t="str">
        <f t="shared" ca="1" si="12"/>
        <v/>
      </c>
      <c r="F24" s="218" t="str">
        <f t="shared" ca="1" si="13"/>
        <v/>
      </c>
      <c r="G24" s="139" t="str">
        <f t="shared" ca="1" si="19"/>
        <v/>
      </c>
      <c r="H24" s="140" t="str">
        <f t="shared" ca="1" si="15"/>
        <v/>
      </c>
      <c r="I24" s="141">
        <f t="shared" ca="1" si="1"/>
        <v>0</v>
      </c>
      <c r="J24" s="140" t="str">
        <f t="shared" ca="1" si="16"/>
        <v/>
      </c>
      <c r="K24" s="141">
        <f t="shared" ca="1" si="2"/>
        <v>0</v>
      </c>
      <c r="L24" s="140"/>
      <c r="M24" s="141">
        <f t="shared" si="3"/>
        <v>0</v>
      </c>
      <c r="N24" s="142"/>
      <c r="O24" s="141">
        <f t="shared" si="4"/>
        <v>0</v>
      </c>
      <c r="P24" s="142"/>
      <c r="Q24" s="141">
        <f t="shared" si="5"/>
        <v>0</v>
      </c>
      <c r="R24" s="143" t="str">
        <f t="shared" ca="1" si="17"/>
        <v>-</v>
      </c>
      <c r="S24" s="139" t="str">
        <f t="shared" ca="1" si="14"/>
        <v/>
      </c>
      <c r="T24" s="140" t="str">
        <f t="shared" ca="1" si="18"/>
        <v/>
      </c>
      <c r="U24" s="141">
        <f t="shared" ca="1" si="6"/>
        <v>0</v>
      </c>
      <c r="V24" s="142"/>
      <c r="W24" s="141">
        <f t="shared" si="7"/>
        <v>0</v>
      </c>
      <c r="X24" s="142"/>
      <c r="Y24" s="141">
        <f t="shared" si="8"/>
        <v>0</v>
      </c>
      <c r="Z24" s="142"/>
      <c r="AA24" s="141">
        <f t="shared" si="9"/>
        <v>0</v>
      </c>
    </row>
    <row r="25" spans="1:27" s="133" customFormat="1" ht="31.5" customHeight="1" x14ac:dyDescent="0.25">
      <c r="A25" s="138" t="s">
        <v>135</v>
      </c>
      <c r="B25" s="133" t="str">
        <f t="shared" ca="1" si="10"/>
        <v/>
      </c>
      <c r="C25" s="145" t="s">
        <v>112</v>
      </c>
      <c r="D25" s="218" t="str">
        <f t="shared" ca="1" si="11"/>
        <v/>
      </c>
      <c r="E25" s="218" t="str">
        <f t="shared" ca="1" si="12"/>
        <v/>
      </c>
      <c r="F25" s="218" t="str">
        <f t="shared" ca="1" si="13"/>
        <v/>
      </c>
      <c r="G25" s="139" t="str">
        <f t="shared" ca="1" si="19"/>
        <v/>
      </c>
      <c r="H25" s="140" t="str">
        <f t="shared" ca="1" si="15"/>
        <v/>
      </c>
      <c r="I25" s="141">
        <f t="shared" ca="1" si="1"/>
        <v>0</v>
      </c>
      <c r="J25" s="140" t="str">
        <f t="shared" ca="1" si="16"/>
        <v/>
      </c>
      <c r="K25" s="141">
        <f t="shared" ca="1" si="2"/>
        <v>0</v>
      </c>
      <c r="L25" s="140"/>
      <c r="M25" s="141">
        <f t="shared" si="3"/>
        <v>0</v>
      </c>
      <c r="N25" s="142"/>
      <c r="O25" s="141">
        <f t="shared" si="4"/>
        <v>0</v>
      </c>
      <c r="P25" s="142"/>
      <c r="Q25" s="141">
        <f t="shared" si="5"/>
        <v>0</v>
      </c>
      <c r="R25" s="143" t="str">
        <f t="shared" ca="1" si="17"/>
        <v>-</v>
      </c>
      <c r="S25" s="139" t="str">
        <f t="shared" ca="1" si="14"/>
        <v/>
      </c>
      <c r="T25" s="140" t="str">
        <f t="shared" ca="1" si="18"/>
        <v/>
      </c>
      <c r="U25" s="141">
        <f t="shared" ca="1" si="6"/>
        <v>0</v>
      </c>
      <c r="V25" s="142"/>
      <c r="W25" s="141">
        <f t="shared" si="7"/>
        <v>0</v>
      </c>
      <c r="X25" s="142"/>
      <c r="Y25" s="141">
        <f t="shared" si="8"/>
        <v>0</v>
      </c>
      <c r="Z25" s="142"/>
      <c r="AA25" s="141">
        <f t="shared" si="9"/>
        <v>0</v>
      </c>
    </row>
    <row r="26" spans="1:27" s="133" customFormat="1" ht="31.5" customHeight="1" x14ac:dyDescent="0.25">
      <c r="A26" s="138" t="s">
        <v>136</v>
      </c>
      <c r="B26" s="133" t="str">
        <f t="shared" ca="1" si="10"/>
        <v/>
      </c>
      <c r="C26" s="145" t="s">
        <v>166</v>
      </c>
      <c r="D26" s="218" t="str">
        <f t="shared" ca="1" si="11"/>
        <v/>
      </c>
      <c r="E26" s="218" t="str">
        <f t="shared" ca="1" si="12"/>
        <v/>
      </c>
      <c r="F26" s="218" t="str">
        <f t="shared" ca="1" si="13"/>
        <v/>
      </c>
      <c r="G26" s="139" t="str">
        <f t="shared" ca="1" si="19"/>
        <v/>
      </c>
      <c r="H26" s="140" t="str">
        <f t="shared" ca="1" si="15"/>
        <v/>
      </c>
      <c r="I26" s="141">
        <f t="shared" ca="1" si="1"/>
        <v>0</v>
      </c>
      <c r="J26" s="140" t="str">
        <f t="shared" ca="1" si="16"/>
        <v/>
      </c>
      <c r="K26" s="141">
        <f t="shared" ca="1" si="2"/>
        <v>0</v>
      </c>
      <c r="L26" s="140"/>
      <c r="M26" s="141">
        <f t="shared" si="3"/>
        <v>0</v>
      </c>
      <c r="N26" s="142"/>
      <c r="O26" s="141">
        <f t="shared" si="4"/>
        <v>0</v>
      </c>
      <c r="P26" s="142"/>
      <c r="Q26" s="141">
        <f t="shared" si="5"/>
        <v>0</v>
      </c>
      <c r="R26" s="143" t="str">
        <f t="shared" ca="1" si="17"/>
        <v>-</v>
      </c>
      <c r="S26" s="139" t="str">
        <f t="shared" ca="1" si="14"/>
        <v/>
      </c>
      <c r="T26" s="140" t="str">
        <f t="shared" ca="1" si="18"/>
        <v/>
      </c>
      <c r="U26" s="141">
        <f t="shared" ca="1" si="6"/>
        <v>0</v>
      </c>
      <c r="V26" s="142"/>
      <c r="W26" s="141">
        <f t="shared" si="7"/>
        <v>0</v>
      </c>
      <c r="X26" s="142"/>
      <c r="Y26" s="141">
        <f t="shared" si="8"/>
        <v>0</v>
      </c>
      <c r="Z26" s="142"/>
      <c r="AA26" s="141">
        <f t="shared" si="9"/>
        <v>0</v>
      </c>
    </row>
    <row r="27" spans="1:27" s="133" customFormat="1" ht="31.5" customHeight="1" x14ac:dyDescent="0.25">
      <c r="A27" s="138" t="s">
        <v>137</v>
      </c>
      <c r="B27" s="133" t="str">
        <f t="shared" ca="1" si="10"/>
        <v/>
      </c>
      <c r="C27" s="145" t="s">
        <v>167</v>
      </c>
      <c r="D27" s="218" t="str">
        <f t="shared" ca="1" si="11"/>
        <v/>
      </c>
      <c r="E27" s="218" t="str">
        <f t="shared" ca="1" si="12"/>
        <v/>
      </c>
      <c r="F27" s="218" t="str">
        <f t="shared" ca="1" si="13"/>
        <v/>
      </c>
      <c r="G27" s="139" t="str">
        <f t="shared" ca="1" si="19"/>
        <v/>
      </c>
      <c r="H27" s="140" t="str">
        <f t="shared" ca="1" si="15"/>
        <v/>
      </c>
      <c r="I27" s="141">
        <f t="shared" ca="1" si="1"/>
        <v>0</v>
      </c>
      <c r="J27" s="140" t="str">
        <f t="shared" ca="1" si="16"/>
        <v/>
      </c>
      <c r="K27" s="141">
        <f t="shared" ca="1" si="2"/>
        <v>0</v>
      </c>
      <c r="L27" s="140"/>
      <c r="M27" s="141">
        <f t="shared" si="3"/>
        <v>0</v>
      </c>
      <c r="N27" s="142"/>
      <c r="O27" s="141">
        <f t="shared" si="4"/>
        <v>0</v>
      </c>
      <c r="P27" s="142"/>
      <c r="Q27" s="141">
        <f t="shared" si="5"/>
        <v>0</v>
      </c>
      <c r="R27" s="143" t="str">
        <f t="shared" ca="1" si="17"/>
        <v>-</v>
      </c>
      <c r="S27" s="139" t="str">
        <f t="shared" ca="1" si="14"/>
        <v/>
      </c>
      <c r="T27" s="140" t="str">
        <f t="shared" ca="1" si="18"/>
        <v/>
      </c>
      <c r="U27" s="141">
        <f t="shared" ca="1" si="6"/>
        <v>0</v>
      </c>
      <c r="V27" s="142"/>
      <c r="W27" s="141">
        <f t="shared" si="7"/>
        <v>0</v>
      </c>
      <c r="X27" s="142"/>
      <c r="Y27" s="141">
        <f t="shared" si="8"/>
        <v>0</v>
      </c>
      <c r="Z27" s="142"/>
      <c r="AA27" s="141">
        <f t="shared" si="9"/>
        <v>0</v>
      </c>
    </row>
    <row r="28" spans="1:27" s="133" customFormat="1" ht="31.5" customHeight="1" x14ac:dyDescent="0.25">
      <c r="A28" s="138" t="s">
        <v>139</v>
      </c>
      <c r="B28" s="133" t="str">
        <f t="shared" ca="1" si="10"/>
        <v/>
      </c>
      <c r="C28" s="145" t="s">
        <v>168</v>
      </c>
      <c r="D28" s="218" t="str">
        <f t="shared" ca="1" si="11"/>
        <v/>
      </c>
      <c r="E28" s="218" t="str">
        <f t="shared" ca="1" si="12"/>
        <v/>
      </c>
      <c r="F28" s="218" t="str">
        <f t="shared" ca="1" si="13"/>
        <v/>
      </c>
      <c r="G28" s="139" t="str">
        <f t="shared" ca="1" si="19"/>
        <v/>
      </c>
      <c r="H28" s="140" t="str">
        <f t="shared" ca="1" si="15"/>
        <v/>
      </c>
      <c r="I28" s="141">
        <f t="shared" ca="1" si="1"/>
        <v>0</v>
      </c>
      <c r="J28" s="140" t="str">
        <f t="shared" ca="1" si="16"/>
        <v/>
      </c>
      <c r="K28" s="141">
        <f t="shared" ca="1" si="2"/>
        <v>0</v>
      </c>
      <c r="L28" s="140"/>
      <c r="M28" s="141">
        <f t="shared" si="3"/>
        <v>0</v>
      </c>
      <c r="N28" s="142"/>
      <c r="O28" s="141">
        <f t="shared" si="4"/>
        <v>0</v>
      </c>
      <c r="P28" s="142"/>
      <c r="Q28" s="141">
        <f t="shared" si="5"/>
        <v>0</v>
      </c>
      <c r="R28" s="143" t="str">
        <f t="shared" ca="1" si="17"/>
        <v>-</v>
      </c>
      <c r="S28" s="139" t="str">
        <f t="shared" ca="1" si="14"/>
        <v/>
      </c>
      <c r="T28" s="140" t="str">
        <f t="shared" ca="1" si="18"/>
        <v/>
      </c>
      <c r="U28" s="141">
        <f t="shared" ca="1" si="6"/>
        <v>0</v>
      </c>
      <c r="V28" s="142"/>
      <c r="W28" s="141">
        <f t="shared" si="7"/>
        <v>0</v>
      </c>
      <c r="X28" s="142"/>
      <c r="Y28" s="141">
        <f t="shared" si="8"/>
        <v>0</v>
      </c>
      <c r="Z28" s="142"/>
      <c r="AA28" s="141">
        <f t="shared" si="9"/>
        <v>0</v>
      </c>
    </row>
    <row r="29" spans="1:27" s="133" customFormat="1" ht="31.5" customHeight="1" x14ac:dyDescent="0.25">
      <c r="A29" s="138" t="s">
        <v>140</v>
      </c>
      <c r="B29" s="133" t="str">
        <f t="shared" ca="1" si="10"/>
        <v/>
      </c>
      <c r="C29" s="145" t="s">
        <v>169</v>
      </c>
      <c r="D29" s="218" t="str">
        <f t="shared" ca="1" si="11"/>
        <v/>
      </c>
      <c r="E29" s="218" t="str">
        <f t="shared" ca="1" si="12"/>
        <v/>
      </c>
      <c r="F29" s="218" t="str">
        <f t="shared" ca="1" si="13"/>
        <v/>
      </c>
      <c r="G29" s="139" t="str">
        <f t="shared" ca="1" si="19"/>
        <v/>
      </c>
      <c r="H29" s="140" t="str">
        <f t="shared" ca="1" si="15"/>
        <v/>
      </c>
      <c r="I29" s="141">
        <f t="shared" ca="1" si="1"/>
        <v>0</v>
      </c>
      <c r="J29" s="140" t="str">
        <f t="shared" ca="1" si="16"/>
        <v/>
      </c>
      <c r="K29" s="141">
        <f t="shared" ca="1" si="2"/>
        <v>0</v>
      </c>
      <c r="L29" s="140"/>
      <c r="M29" s="141">
        <f t="shared" si="3"/>
        <v>0</v>
      </c>
      <c r="N29" s="142"/>
      <c r="O29" s="141">
        <f t="shared" si="4"/>
        <v>0</v>
      </c>
      <c r="P29" s="142"/>
      <c r="Q29" s="141">
        <f t="shared" si="5"/>
        <v>0</v>
      </c>
      <c r="R29" s="143" t="str">
        <f t="shared" ca="1" si="17"/>
        <v>-</v>
      </c>
      <c r="S29" s="139" t="str">
        <f t="shared" ca="1" si="14"/>
        <v/>
      </c>
      <c r="T29" s="140" t="str">
        <f t="shared" ca="1" si="18"/>
        <v/>
      </c>
      <c r="U29" s="141">
        <f t="shared" ca="1" si="6"/>
        <v>0</v>
      </c>
      <c r="V29" s="142"/>
      <c r="W29" s="141">
        <f t="shared" si="7"/>
        <v>0</v>
      </c>
      <c r="X29" s="142"/>
      <c r="Y29" s="141">
        <f t="shared" si="8"/>
        <v>0</v>
      </c>
      <c r="Z29" s="142"/>
      <c r="AA29" s="141">
        <f t="shared" si="9"/>
        <v>0</v>
      </c>
    </row>
    <row r="30" spans="1:27" s="133" customFormat="1" ht="31.5" customHeight="1" x14ac:dyDescent="0.25">
      <c r="A30" s="138" t="s">
        <v>141</v>
      </c>
      <c r="B30" s="133" t="str">
        <f t="shared" ca="1" si="10"/>
        <v/>
      </c>
      <c r="C30" s="145" t="s">
        <v>170</v>
      </c>
      <c r="D30" s="218" t="str">
        <f t="shared" ca="1" si="11"/>
        <v/>
      </c>
      <c r="E30" s="218" t="str">
        <f t="shared" ca="1" si="12"/>
        <v/>
      </c>
      <c r="F30" s="218" t="str">
        <f t="shared" ca="1" si="13"/>
        <v/>
      </c>
      <c r="G30" s="139" t="str">
        <f t="shared" ca="1" si="19"/>
        <v/>
      </c>
      <c r="H30" s="140" t="str">
        <f t="shared" ca="1" si="15"/>
        <v/>
      </c>
      <c r="I30" s="141">
        <f t="shared" ca="1" si="1"/>
        <v>0</v>
      </c>
      <c r="J30" s="140" t="str">
        <f t="shared" ca="1" si="16"/>
        <v/>
      </c>
      <c r="K30" s="141">
        <f t="shared" ca="1" si="2"/>
        <v>0</v>
      </c>
      <c r="L30" s="140"/>
      <c r="M30" s="141">
        <f t="shared" si="3"/>
        <v>0</v>
      </c>
      <c r="N30" s="142"/>
      <c r="O30" s="141">
        <f t="shared" si="4"/>
        <v>0</v>
      </c>
      <c r="P30" s="142"/>
      <c r="Q30" s="141">
        <f t="shared" si="5"/>
        <v>0</v>
      </c>
      <c r="R30" s="143" t="str">
        <f t="shared" ca="1" si="17"/>
        <v>-</v>
      </c>
      <c r="S30" s="139" t="str">
        <f t="shared" ca="1" si="14"/>
        <v/>
      </c>
      <c r="T30" s="140" t="str">
        <f t="shared" ca="1" si="18"/>
        <v/>
      </c>
      <c r="U30" s="141">
        <f t="shared" ca="1" si="6"/>
        <v>0</v>
      </c>
      <c r="V30" s="142"/>
      <c r="W30" s="141">
        <f t="shared" si="7"/>
        <v>0</v>
      </c>
      <c r="X30" s="142"/>
      <c r="Y30" s="141">
        <f t="shared" si="8"/>
        <v>0</v>
      </c>
      <c r="Z30" s="142"/>
      <c r="AA30" s="141">
        <f t="shared" si="9"/>
        <v>0</v>
      </c>
    </row>
    <row r="31" spans="1:27" s="133" customFormat="1" ht="31.5" customHeight="1" x14ac:dyDescent="0.25">
      <c r="A31" s="138" t="s">
        <v>142</v>
      </c>
      <c r="B31" s="133" t="str">
        <f t="shared" ca="1" si="10"/>
        <v/>
      </c>
      <c r="C31" s="145" t="s">
        <v>171</v>
      </c>
      <c r="D31" s="218" t="str">
        <f t="shared" ca="1" si="11"/>
        <v/>
      </c>
      <c r="E31" s="218" t="str">
        <f t="shared" ca="1" si="12"/>
        <v/>
      </c>
      <c r="F31" s="218" t="str">
        <f t="shared" ca="1" si="13"/>
        <v/>
      </c>
      <c r="G31" s="139" t="str">
        <f t="shared" ca="1" si="19"/>
        <v/>
      </c>
      <c r="H31" s="140" t="str">
        <f t="shared" ca="1" si="15"/>
        <v/>
      </c>
      <c r="I31" s="141">
        <f t="shared" ca="1" si="1"/>
        <v>0</v>
      </c>
      <c r="J31" s="140" t="str">
        <f t="shared" ca="1" si="16"/>
        <v/>
      </c>
      <c r="K31" s="141">
        <f t="shared" ca="1" si="2"/>
        <v>0</v>
      </c>
      <c r="L31" s="140"/>
      <c r="M31" s="141">
        <f t="shared" si="3"/>
        <v>0</v>
      </c>
      <c r="N31" s="142"/>
      <c r="O31" s="141">
        <f t="shared" si="4"/>
        <v>0</v>
      </c>
      <c r="P31" s="142"/>
      <c r="Q31" s="141">
        <f t="shared" si="5"/>
        <v>0</v>
      </c>
      <c r="R31" s="143" t="str">
        <f t="shared" ca="1" si="17"/>
        <v>-</v>
      </c>
      <c r="S31" s="139" t="str">
        <f t="shared" ca="1" si="14"/>
        <v/>
      </c>
      <c r="T31" s="140" t="str">
        <f t="shared" ca="1" si="18"/>
        <v/>
      </c>
      <c r="U31" s="141">
        <f t="shared" ca="1" si="6"/>
        <v>0</v>
      </c>
      <c r="V31" s="142"/>
      <c r="W31" s="141">
        <f t="shared" si="7"/>
        <v>0</v>
      </c>
      <c r="X31" s="142"/>
      <c r="Y31" s="141">
        <f t="shared" si="8"/>
        <v>0</v>
      </c>
      <c r="Z31" s="142"/>
      <c r="AA31" s="141">
        <f t="shared" si="9"/>
        <v>0</v>
      </c>
    </row>
    <row r="32" spans="1:27" s="133" customFormat="1" ht="31.5" customHeight="1" x14ac:dyDescent="0.25">
      <c r="A32" s="138" t="s">
        <v>143</v>
      </c>
      <c r="B32" s="133" t="str">
        <f t="shared" ca="1" si="10"/>
        <v/>
      </c>
      <c r="C32" s="145" t="s">
        <v>172</v>
      </c>
      <c r="D32" s="218" t="str">
        <f t="shared" ca="1" si="11"/>
        <v/>
      </c>
      <c r="E32" s="218" t="str">
        <f t="shared" ca="1" si="12"/>
        <v/>
      </c>
      <c r="F32" s="218" t="str">
        <f t="shared" ca="1" si="13"/>
        <v/>
      </c>
      <c r="G32" s="139" t="str">
        <f t="shared" ca="1" si="19"/>
        <v/>
      </c>
      <c r="H32" s="140" t="str">
        <f t="shared" ca="1" si="15"/>
        <v/>
      </c>
      <c r="I32" s="141">
        <f t="shared" ca="1" si="1"/>
        <v>0</v>
      </c>
      <c r="J32" s="140" t="str">
        <f t="shared" ca="1" si="16"/>
        <v/>
      </c>
      <c r="K32" s="141">
        <f t="shared" ca="1" si="2"/>
        <v>0</v>
      </c>
      <c r="L32" s="140"/>
      <c r="M32" s="141">
        <f t="shared" si="3"/>
        <v>0</v>
      </c>
      <c r="N32" s="142"/>
      <c r="O32" s="141">
        <f t="shared" si="4"/>
        <v>0</v>
      </c>
      <c r="P32" s="142"/>
      <c r="Q32" s="141">
        <f t="shared" si="5"/>
        <v>0</v>
      </c>
      <c r="R32" s="143" t="str">
        <f t="shared" ca="1" si="17"/>
        <v>-</v>
      </c>
      <c r="S32" s="139" t="str">
        <f t="shared" ca="1" si="14"/>
        <v/>
      </c>
      <c r="T32" s="140" t="str">
        <f t="shared" ca="1" si="18"/>
        <v/>
      </c>
      <c r="U32" s="141">
        <f t="shared" ca="1" si="6"/>
        <v>0</v>
      </c>
      <c r="V32" s="142"/>
      <c r="W32" s="141">
        <f t="shared" si="7"/>
        <v>0</v>
      </c>
      <c r="X32" s="142"/>
      <c r="Y32" s="141">
        <f t="shared" si="8"/>
        <v>0</v>
      </c>
      <c r="Z32" s="142"/>
      <c r="AA32" s="141">
        <f t="shared" si="9"/>
        <v>0</v>
      </c>
    </row>
    <row r="33" spans="1:27" s="133" customFormat="1" ht="31.5" customHeight="1" x14ac:dyDescent="0.25">
      <c r="A33" s="138" t="s">
        <v>144</v>
      </c>
      <c r="B33" s="133" t="str">
        <f t="shared" ca="1" si="10"/>
        <v/>
      </c>
      <c r="C33" s="145" t="s">
        <v>173</v>
      </c>
      <c r="D33" s="218" t="str">
        <f t="shared" ca="1" si="11"/>
        <v/>
      </c>
      <c r="E33" s="218" t="str">
        <f t="shared" ca="1" si="12"/>
        <v/>
      </c>
      <c r="F33" s="218" t="str">
        <f t="shared" ca="1" si="13"/>
        <v/>
      </c>
      <c r="G33" s="139" t="str">
        <f t="shared" ca="1" si="19"/>
        <v/>
      </c>
      <c r="H33" s="140" t="str">
        <f t="shared" ca="1" si="15"/>
        <v/>
      </c>
      <c r="I33" s="141">
        <f t="shared" ca="1" si="1"/>
        <v>0</v>
      </c>
      <c r="J33" s="140" t="str">
        <f t="shared" ca="1" si="16"/>
        <v/>
      </c>
      <c r="K33" s="141">
        <f t="shared" ca="1" si="2"/>
        <v>0</v>
      </c>
      <c r="L33" s="140"/>
      <c r="M33" s="141">
        <f t="shared" si="3"/>
        <v>0</v>
      </c>
      <c r="N33" s="142"/>
      <c r="O33" s="141">
        <f t="shared" si="4"/>
        <v>0</v>
      </c>
      <c r="P33" s="142"/>
      <c r="Q33" s="141">
        <f t="shared" si="5"/>
        <v>0</v>
      </c>
      <c r="R33" s="143" t="str">
        <f t="shared" ca="1" si="17"/>
        <v>-</v>
      </c>
      <c r="S33" s="139" t="str">
        <f t="shared" ca="1" si="14"/>
        <v/>
      </c>
      <c r="T33" s="140" t="str">
        <f t="shared" ca="1" si="18"/>
        <v/>
      </c>
      <c r="U33" s="141">
        <f t="shared" ca="1" si="6"/>
        <v>0</v>
      </c>
      <c r="V33" s="142"/>
      <c r="W33" s="141">
        <f t="shared" si="7"/>
        <v>0</v>
      </c>
      <c r="X33" s="142"/>
      <c r="Y33" s="141">
        <f t="shared" si="8"/>
        <v>0</v>
      </c>
      <c r="Z33" s="142"/>
      <c r="AA33" s="141">
        <f t="shared" si="9"/>
        <v>0</v>
      </c>
    </row>
    <row r="34" spans="1:27" s="133" customFormat="1" ht="31.5" customHeight="1" x14ac:dyDescent="0.25">
      <c r="A34" s="138" t="s">
        <v>145</v>
      </c>
      <c r="B34" s="133" t="str">
        <f t="shared" ca="1" si="10"/>
        <v/>
      </c>
      <c r="C34" s="145" t="s">
        <v>174</v>
      </c>
      <c r="D34" s="218" t="str">
        <f t="shared" ca="1" si="11"/>
        <v/>
      </c>
      <c r="E34" s="218" t="str">
        <f t="shared" ca="1" si="12"/>
        <v/>
      </c>
      <c r="F34" s="218" t="str">
        <f t="shared" ca="1" si="13"/>
        <v/>
      </c>
      <c r="G34" s="139" t="str">
        <f t="shared" ca="1" si="19"/>
        <v/>
      </c>
      <c r="H34" s="140" t="str">
        <f t="shared" ca="1" si="15"/>
        <v/>
      </c>
      <c r="I34" s="141">
        <f t="shared" ca="1" si="1"/>
        <v>0</v>
      </c>
      <c r="J34" s="140" t="str">
        <f t="shared" ca="1" si="16"/>
        <v/>
      </c>
      <c r="K34" s="141">
        <f t="shared" ca="1" si="2"/>
        <v>0</v>
      </c>
      <c r="L34" s="140"/>
      <c r="M34" s="141">
        <f t="shared" si="3"/>
        <v>0</v>
      </c>
      <c r="N34" s="142"/>
      <c r="O34" s="141">
        <f t="shared" si="4"/>
        <v>0</v>
      </c>
      <c r="P34" s="142"/>
      <c r="Q34" s="141">
        <f t="shared" si="5"/>
        <v>0</v>
      </c>
      <c r="R34" s="143" t="str">
        <f t="shared" ca="1" si="17"/>
        <v>-</v>
      </c>
      <c r="S34" s="139" t="str">
        <f t="shared" ca="1" si="14"/>
        <v/>
      </c>
      <c r="T34" s="140" t="str">
        <f t="shared" ca="1" si="18"/>
        <v/>
      </c>
      <c r="U34" s="141">
        <f t="shared" ca="1" si="6"/>
        <v>0</v>
      </c>
      <c r="V34" s="142"/>
      <c r="W34" s="141">
        <f t="shared" si="7"/>
        <v>0</v>
      </c>
      <c r="X34" s="142"/>
      <c r="Y34" s="141">
        <f t="shared" si="8"/>
        <v>0</v>
      </c>
      <c r="Z34" s="142"/>
      <c r="AA34" s="141">
        <f t="shared" si="9"/>
        <v>0</v>
      </c>
    </row>
    <row r="35" spans="1:27" s="133" customFormat="1" ht="31.5" customHeight="1" x14ac:dyDescent="0.25">
      <c r="A35" s="138" t="s">
        <v>146</v>
      </c>
      <c r="B35" s="133" t="str">
        <f t="shared" ca="1" si="10"/>
        <v/>
      </c>
      <c r="C35" s="145" t="s">
        <v>175</v>
      </c>
      <c r="D35" s="218" t="str">
        <f t="shared" ca="1" si="11"/>
        <v/>
      </c>
      <c r="E35" s="218" t="str">
        <f t="shared" ca="1" si="12"/>
        <v/>
      </c>
      <c r="F35" s="218" t="str">
        <f t="shared" ca="1" si="13"/>
        <v/>
      </c>
      <c r="G35" s="139" t="str">
        <f t="shared" ca="1" si="19"/>
        <v/>
      </c>
      <c r="H35" s="140" t="str">
        <f t="shared" ca="1" si="15"/>
        <v/>
      </c>
      <c r="I35" s="141">
        <f t="shared" ca="1" si="1"/>
        <v>0</v>
      </c>
      <c r="J35" s="140" t="str">
        <f t="shared" ca="1" si="16"/>
        <v/>
      </c>
      <c r="K35" s="141">
        <f t="shared" ca="1" si="2"/>
        <v>0</v>
      </c>
      <c r="L35" s="140"/>
      <c r="M35" s="141">
        <f t="shared" si="3"/>
        <v>0</v>
      </c>
      <c r="N35" s="142"/>
      <c r="O35" s="141">
        <f t="shared" si="4"/>
        <v>0</v>
      </c>
      <c r="P35" s="142"/>
      <c r="Q35" s="141">
        <f t="shared" si="5"/>
        <v>0</v>
      </c>
      <c r="R35" s="143" t="str">
        <f t="shared" ca="1" si="17"/>
        <v>-</v>
      </c>
      <c r="S35" s="139" t="str">
        <f t="shared" ca="1" si="14"/>
        <v/>
      </c>
      <c r="T35" s="140" t="str">
        <f t="shared" ca="1" si="18"/>
        <v/>
      </c>
      <c r="U35" s="141">
        <f t="shared" ca="1" si="6"/>
        <v>0</v>
      </c>
      <c r="V35" s="142"/>
      <c r="W35" s="141">
        <f t="shared" si="7"/>
        <v>0</v>
      </c>
      <c r="X35" s="142"/>
      <c r="Y35" s="141">
        <f t="shared" si="8"/>
        <v>0</v>
      </c>
      <c r="Z35" s="142"/>
      <c r="AA35" s="141">
        <f t="shared" si="9"/>
        <v>0</v>
      </c>
    </row>
    <row r="36" spans="1:27" s="133" customFormat="1" ht="31.5" customHeight="1" x14ac:dyDescent="0.25">
      <c r="A36" s="138" t="s">
        <v>147</v>
      </c>
      <c r="B36" s="133" t="str">
        <f t="shared" ca="1" si="10"/>
        <v/>
      </c>
      <c r="C36" s="145" t="s">
        <v>176</v>
      </c>
      <c r="D36" s="218" t="str">
        <f t="shared" ca="1" si="11"/>
        <v/>
      </c>
      <c r="E36" s="218" t="str">
        <f t="shared" ca="1" si="12"/>
        <v/>
      </c>
      <c r="F36" s="218" t="str">
        <f t="shared" ca="1" si="13"/>
        <v/>
      </c>
      <c r="G36" s="139" t="str">
        <f t="shared" ca="1" si="19"/>
        <v/>
      </c>
      <c r="H36" s="140" t="str">
        <f t="shared" ca="1" si="15"/>
        <v/>
      </c>
      <c r="I36" s="141">
        <f t="shared" ref="I36:I54" ca="1" si="20">LEN(H36)</f>
        <v>0</v>
      </c>
      <c r="J36" s="140" t="str">
        <f t="shared" ca="1" si="16"/>
        <v/>
      </c>
      <c r="K36" s="141">
        <f t="shared" ref="K36:K54" ca="1" si="21">LEN(J36)</f>
        <v>0</v>
      </c>
      <c r="L36" s="140"/>
      <c r="M36" s="141">
        <f t="shared" ref="M36:M54" si="22">LEN(L36)</f>
        <v>0</v>
      </c>
      <c r="N36" s="142"/>
      <c r="O36" s="141">
        <f t="shared" ref="O36:O54" si="23">LEN(N36)</f>
        <v>0</v>
      </c>
      <c r="P36" s="142"/>
      <c r="Q36" s="141">
        <f t="shared" ref="Q36:Q54" si="24">LEN(P36)</f>
        <v>0</v>
      </c>
      <c r="R36" s="143" t="str">
        <f t="shared" ca="1" si="17"/>
        <v>-</v>
      </c>
      <c r="S36" s="139" t="str">
        <f t="shared" ca="1" si="14"/>
        <v/>
      </c>
      <c r="T36" s="140" t="str">
        <f t="shared" ca="1" si="18"/>
        <v/>
      </c>
      <c r="U36" s="141">
        <f t="shared" ref="U36:U54" ca="1" si="25">LEN(T36)</f>
        <v>0</v>
      </c>
      <c r="V36" s="142"/>
      <c r="W36" s="141">
        <f t="shared" ref="W36:W54" si="26">LEN(V36)</f>
        <v>0</v>
      </c>
      <c r="X36" s="142"/>
      <c r="Y36" s="141">
        <f t="shared" ref="Y36:Y54" si="27">LEN(X36)</f>
        <v>0</v>
      </c>
      <c r="Z36" s="142"/>
      <c r="AA36" s="141">
        <f t="shared" ref="AA36:AA54" si="28">LEN(Z36)</f>
        <v>0</v>
      </c>
    </row>
    <row r="37" spans="1:27" s="133" customFormat="1" ht="31.5" customHeight="1" x14ac:dyDescent="0.25">
      <c r="A37" s="138" t="s">
        <v>148</v>
      </c>
      <c r="B37" s="133" t="str">
        <f t="shared" ca="1" si="10"/>
        <v/>
      </c>
      <c r="C37" s="145" t="s">
        <v>177</v>
      </c>
      <c r="D37" s="218" t="str">
        <f t="shared" ca="1" si="11"/>
        <v/>
      </c>
      <c r="E37" s="218" t="str">
        <f t="shared" ca="1" si="12"/>
        <v/>
      </c>
      <c r="F37" s="218" t="str">
        <f t="shared" ca="1" si="13"/>
        <v/>
      </c>
      <c r="G37" s="139" t="str">
        <f t="shared" ca="1" si="19"/>
        <v/>
      </c>
      <c r="H37" s="140" t="str">
        <f t="shared" ca="1" si="15"/>
        <v/>
      </c>
      <c r="I37" s="141">
        <f t="shared" ca="1" si="20"/>
        <v>0</v>
      </c>
      <c r="J37" s="140" t="str">
        <f t="shared" ca="1" si="16"/>
        <v/>
      </c>
      <c r="K37" s="141">
        <f t="shared" ca="1" si="21"/>
        <v>0</v>
      </c>
      <c r="L37" s="140"/>
      <c r="M37" s="141">
        <f t="shared" si="22"/>
        <v>0</v>
      </c>
      <c r="N37" s="142"/>
      <c r="O37" s="141">
        <f t="shared" si="23"/>
        <v>0</v>
      </c>
      <c r="P37" s="142"/>
      <c r="Q37" s="141">
        <f t="shared" si="24"/>
        <v>0</v>
      </c>
      <c r="R37" s="143" t="str">
        <f t="shared" ca="1" si="17"/>
        <v>-</v>
      </c>
      <c r="S37" s="139" t="str">
        <f t="shared" ca="1" si="14"/>
        <v/>
      </c>
      <c r="T37" s="140" t="str">
        <f t="shared" ca="1" si="18"/>
        <v/>
      </c>
      <c r="U37" s="141">
        <f t="shared" ca="1" si="25"/>
        <v>0</v>
      </c>
      <c r="V37" s="142"/>
      <c r="W37" s="141">
        <f t="shared" si="26"/>
        <v>0</v>
      </c>
      <c r="X37" s="142"/>
      <c r="Y37" s="141">
        <f t="shared" si="27"/>
        <v>0</v>
      </c>
      <c r="Z37" s="142"/>
      <c r="AA37" s="141">
        <f t="shared" si="28"/>
        <v>0</v>
      </c>
    </row>
    <row r="38" spans="1:27" s="133" customFormat="1" ht="31.5" customHeight="1" x14ac:dyDescent="0.25">
      <c r="A38" s="138" t="s">
        <v>149</v>
      </c>
      <c r="B38" s="133" t="str">
        <f t="shared" ca="1" si="10"/>
        <v/>
      </c>
      <c r="C38" s="145" t="s">
        <v>178</v>
      </c>
      <c r="D38" s="218" t="str">
        <f t="shared" ca="1" si="11"/>
        <v/>
      </c>
      <c r="E38" s="218" t="str">
        <f t="shared" ca="1" si="12"/>
        <v/>
      </c>
      <c r="F38" s="218" t="str">
        <f t="shared" ca="1" si="13"/>
        <v/>
      </c>
      <c r="G38" s="139" t="str">
        <f t="shared" ca="1" si="19"/>
        <v/>
      </c>
      <c r="H38" s="140" t="str">
        <f t="shared" ca="1" si="15"/>
        <v/>
      </c>
      <c r="I38" s="141">
        <f t="shared" ca="1" si="20"/>
        <v>0</v>
      </c>
      <c r="J38" s="140" t="str">
        <f t="shared" ca="1" si="16"/>
        <v/>
      </c>
      <c r="K38" s="141">
        <f t="shared" ca="1" si="21"/>
        <v>0</v>
      </c>
      <c r="L38" s="140"/>
      <c r="M38" s="141">
        <f t="shared" si="22"/>
        <v>0</v>
      </c>
      <c r="N38" s="142"/>
      <c r="O38" s="141">
        <f t="shared" si="23"/>
        <v>0</v>
      </c>
      <c r="P38" s="142"/>
      <c r="Q38" s="141">
        <f t="shared" si="24"/>
        <v>0</v>
      </c>
      <c r="R38" s="143" t="str">
        <f t="shared" ca="1" si="17"/>
        <v>-</v>
      </c>
      <c r="S38" s="139" t="str">
        <f t="shared" ca="1" si="14"/>
        <v/>
      </c>
      <c r="T38" s="140" t="str">
        <f t="shared" ca="1" si="18"/>
        <v/>
      </c>
      <c r="U38" s="141">
        <f t="shared" ca="1" si="25"/>
        <v>0</v>
      </c>
      <c r="V38" s="142"/>
      <c r="W38" s="141">
        <f t="shared" si="26"/>
        <v>0</v>
      </c>
      <c r="X38" s="142"/>
      <c r="Y38" s="141">
        <f t="shared" si="27"/>
        <v>0</v>
      </c>
      <c r="Z38" s="142"/>
      <c r="AA38" s="141">
        <f t="shared" si="28"/>
        <v>0</v>
      </c>
    </row>
    <row r="39" spans="1:27" s="133" customFormat="1" ht="31.5" customHeight="1" x14ac:dyDescent="0.25">
      <c r="A39" s="138" t="s">
        <v>150</v>
      </c>
      <c r="B39" s="133" t="str">
        <f t="shared" ca="1" si="10"/>
        <v/>
      </c>
      <c r="C39" s="145" t="s">
        <v>179</v>
      </c>
      <c r="D39" s="218" t="str">
        <f t="shared" ca="1" si="11"/>
        <v/>
      </c>
      <c r="E39" s="218" t="str">
        <f t="shared" ca="1" si="12"/>
        <v/>
      </c>
      <c r="F39" s="218" t="str">
        <f t="shared" ca="1" si="13"/>
        <v/>
      </c>
      <c r="G39" s="139" t="str">
        <f t="shared" ca="1" si="19"/>
        <v/>
      </c>
      <c r="H39" s="140" t="str">
        <f t="shared" ca="1" si="15"/>
        <v/>
      </c>
      <c r="I39" s="141">
        <f t="shared" ca="1" si="20"/>
        <v>0</v>
      </c>
      <c r="J39" s="140" t="str">
        <f t="shared" ca="1" si="16"/>
        <v/>
      </c>
      <c r="K39" s="141">
        <f t="shared" ca="1" si="21"/>
        <v>0</v>
      </c>
      <c r="L39" s="140"/>
      <c r="M39" s="141">
        <f t="shared" si="22"/>
        <v>0</v>
      </c>
      <c r="N39" s="142"/>
      <c r="O39" s="141">
        <f t="shared" si="23"/>
        <v>0</v>
      </c>
      <c r="P39" s="142"/>
      <c r="Q39" s="141">
        <f t="shared" si="24"/>
        <v>0</v>
      </c>
      <c r="R39" s="143" t="str">
        <f t="shared" ca="1" si="17"/>
        <v>-</v>
      </c>
      <c r="S39" s="139" t="str">
        <f t="shared" ca="1" si="14"/>
        <v/>
      </c>
      <c r="T39" s="140" t="str">
        <f t="shared" ca="1" si="18"/>
        <v/>
      </c>
      <c r="U39" s="141">
        <f t="shared" ca="1" si="25"/>
        <v>0</v>
      </c>
      <c r="V39" s="142"/>
      <c r="W39" s="141">
        <f t="shared" si="26"/>
        <v>0</v>
      </c>
      <c r="X39" s="142"/>
      <c r="Y39" s="141">
        <f t="shared" si="27"/>
        <v>0</v>
      </c>
      <c r="Z39" s="142"/>
      <c r="AA39" s="141">
        <f t="shared" si="28"/>
        <v>0</v>
      </c>
    </row>
    <row r="40" spans="1:27" s="133" customFormat="1" ht="31.5" customHeight="1" x14ac:dyDescent="0.25">
      <c r="A40" s="138" t="s">
        <v>151</v>
      </c>
      <c r="B40" s="133" t="str">
        <f t="shared" ca="1" si="10"/>
        <v/>
      </c>
      <c r="C40" s="145" t="s">
        <v>180</v>
      </c>
      <c r="D40" s="218" t="str">
        <f t="shared" ca="1" si="11"/>
        <v/>
      </c>
      <c r="E40" s="218" t="str">
        <f t="shared" ca="1" si="12"/>
        <v/>
      </c>
      <c r="F40" s="218" t="str">
        <f t="shared" ca="1" si="13"/>
        <v/>
      </c>
      <c r="G40" s="139" t="str">
        <f t="shared" ca="1" si="19"/>
        <v/>
      </c>
      <c r="H40" s="140" t="str">
        <f t="shared" ca="1" si="15"/>
        <v/>
      </c>
      <c r="I40" s="141">
        <f t="shared" ca="1" si="20"/>
        <v>0</v>
      </c>
      <c r="J40" s="140" t="str">
        <f t="shared" ca="1" si="16"/>
        <v/>
      </c>
      <c r="K40" s="141">
        <f t="shared" ca="1" si="21"/>
        <v>0</v>
      </c>
      <c r="L40" s="140"/>
      <c r="M40" s="141">
        <f t="shared" si="22"/>
        <v>0</v>
      </c>
      <c r="N40" s="142"/>
      <c r="O40" s="141">
        <f t="shared" si="23"/>
        <v>0</v>
      </c>
      <c r="P40" s="142"/>
      <c r="Q40" s="141">
        <f t="shared" si="24"/>
        <v>0</v>
      </c>
      <c r="R40" s="143" t="str">
        <f t="shared" ca="1" si="17"/>
        <v>-</v>
      </c>
      <c r="S40" s="139" t="str">
        <f t="shared" ca="1" si="14"/>
        <v/>
      </c>
      <c r="T40" s="140" t="str">
        <f t="shared" ca="1" si="18"/>
        <v/>
      </c>
      <c r="U40" s="141">
        <f t="shared" ca="1" si="25"/>
        <v>0</v>
      </c>
      <c r="V40" s="142"/>
      <c r="W40" s="141">
        <f t="shared" si="26"/>
        <v>0</v>
      </c>
      <c r="X40" s="142"/>
      <c r="Y40" s="141">
        <f t="shared" si="27"/>
        <v>0</v>
      </c>
      <c r="Z40" s="142"/>
      <c r="AA40" s="141">
        <f t="shared" si="28"/>
        <v>0</v>
      </c>
    </row>
    <row r="41" spans="1:27" s="133" customFormat="1" ht="31.5" customHeight="1" x14ac:dyDescent="0.25">
      <c r="A41" s="138" t="s">
        <v>152</v>
      </c>
      <c r="B41" s="133" t="str">
        <f t="shared" ca="1" si="10"/>
        <v/>
      </c>
      <c r="C41" s="145" t="s">
        <v>181</v>
      </c>
      <c r="D41" s="218" t="str">
        <f t="shared" ca="1" si="11"/>
        <v/>
      </c>
      <c r="E41" s="218" t="str">
        <f t="shared" ca="1" si="12"/>
        <v/>
      </c>
      <c r="F41" s="218" t="str">
        <f t="shared" ca="1" si="13"/>
        <v/>
      </c>
      <c r="G41" s="139" t="str">
        <f t="shared" ca="1" si="19"/>
        <v/>
      </c>
      <c r="H41" s="140" t="str">
        <f t="shared" ca="1" si="15"/>
        <v/>
      </c>
      <c r="I41" s="141">
        <f t="shared" ca="1" si="20"/>
        <v>0</v>
      </c>
      <c r="J41" s="140" t="str">
        <f t="shared" ca="1" si="16"/>
        <v/>
      </c>
      <c r="K41" s="141">
        <f t="shared" ca="1" si="21"/>
        <v>0</v>
      </c>
      <c r="L41" s="140"/>
      <c r="M41" s="141">
        <f t="shared" si="22"/>
        <v>0</v>
      </c>
      <c r="N41" s="142"/>
      <c r="O41" s="141">
        <f t="shared" si="23"/>
        <v>0</v>
      </c>
      <c r="P41" s="142"/>
      <c r="Q41" s="141">
        <f t="shared" si="24"/>
        <v>0</v>
      </c>
      <c r="R41" s="143" t="str">
        <f t="shared" ca="1" si="17"/>
        <v>-</v>
      </c>
      <c r="S41" s="139" t="str">
        <f t="shared" ca="1" si="14"/>
        <v/>
      </c>
      <c r="T41" s="140" t="str">
        <f t="shared" ca="1" si="18"/>
        <v/>
      </c>
      <c r="U41" s="141">
        <f t="shared" ca="1" si="25"/>
        <v>0</v>
      </c>
      <c r="V41" s="142"/>
      <c r="W41" s="141">
        <f t="shared" si="26"/>
        <v>0</v>
      </c>
      <c r="X41" s="142"/>
      <c r="Y41" s="141">
        <f t="shared" si="27"/>
        <v>0</v>
      </c>
      <c r="Z41" s="142"/>
      <c r="AA41" s="141">
        <f t="shared" si="28"/>
        <v>0</v>
      </c>
    </row>
    <row r="42" spans="1:27" s="133" customFormat="1" ht="31.5" customHeight="1" x14ac:dyDescent="0.25">
      <c r="A42" s="138" t="s">
        <v>153</v>
      </c>
      <c r="B42" s="133" t="str">
        <f t="shared" ca="1" si="10"/>
        <v/>
      </c>
      <c r="C42" s="145" t="s">
        <v>182</v>
      </c>
      <c r="D42" s="218" t="str">
        <f t="shared" ca="1" si="11"/>
        <v/>
      </c>
      <c r="E42" s="218" t="str">
        <f t="shared" ca="1" si="12"/>
        <v/>
      </c>
      <c r="F42" s="218" t="str">
        <f t="shared" ca="1" si="13"/>
        <v/>
      </c>
      <c r="G42" s="139" t="str">
        <f t="shared" ca="1" si="19"/>
        <v/>
      </c>
      <c r="H42" s="140" t="str">
        <f t="shared" ca="1" si="15"/>
        <v/>
      </c>
      <c r="I42" s="141">
        <f t="shared" ca="1" si="20"/>
        <v>0</v>
      </c>
      <c r="J42" s="140" t="str">
        <f t="shared" ca="1" si="16"/>
        <v/>
      </c>
      <c r="K42" s="141">
        <f t="shared" ca="1" si="21"/>
        <v>0</v>
      </c>
      <c r="L42" s="140"/>
      <c r="M42" s="141">
        <f t="shared" si="22"/>
        <v>0</v>
      </c>
      <c r="N42" s="142"/>
      <c r="O42" s="141">
        <f t="shared" si="23"/>
        <v>0</v>
      </c>
      <c r="P42" s="142"/>
      <c r="Q42" s="141">
        <f t="shared" si="24"/>
        <v>0</v>
      </c>
      <c r="R42" s="143" t="str">
        <f t="shared" ca="1" si="17"/>
        <v>-</v>
      </c>
      <c r="S42" s="139" t="str">
        <f t="shared" ca="1" si="14"/>
        <v/>
      </c>
      <c r="T42" s="140" t="str">
        <f t="shared" ca="1" si="18"/>
        <v/>
      </c>
      <c r="U42" s="141">
        <f t="shared" ca="1" si="25"/>
        <v>0</v>
      </c>
      <c r="V42" s="142"/>
      <c r="W42" s="141">
        <f t="shared" si="26"/>
        <v>0</v>
      </c>
      <c r="X42" s="142"/>
      <c r="Y42" s="141">
        <f t="shared" si="27"/>
        <v>0</v>
      </c>
      <c r="Z42" s="142"/>
      <c r="AA42" s="141">
        <f t="shared" si="28"/>
        <v>0</v>
      </c>
    </row>
    <row r="43" spans="1:27" s="133" customFormat="1" ht="31.5" customHeight="1" x14ac:dyDescent="0.25">
      <c r="A43" s="138" t="s">
        <v>154</v>
      </c>
      <c r="B43" s="133" t="str">
        <f t="shared" ca="1" si="10"/>
        <v/>
      </c>
      <c r="C43" s="145" t="s">
        <v>183</v>
      </c>
      <c r="D43" s="218" t="str">
        <f t="shared" ca="1" si="11"/>
        <v/>
      </c>
      <c r="E43" s="218" t="str">
        <f t="shared" ca="1" si="12"/>
        <v/>
      </c>
      <c r="F43" s="218" t="str">
        <f t="shared" ca="1" si="13"/>
        <v/>
      </c>
      <c r="G43" s="139" t="str">
        <f t="shared" ca="1" si="19"/>
        <v/>
      </c>
      <c r="H43" s="140" t="str">
        <f t="shared" ca="1" si="15"/>
        <v/>
      </c>
      <c r="I43" s="141">
        <f t="shared" ca="1" si="20"/>
        <v>0</v>
      </c>
      <c r="J43" s="140" t="str">
        <f t="shared" ca="1" si="16"/>
        <v/>
      </c>
      <c r="K43" s="141">
        <f t="shared" ca="1" si="21"/>
        <v>0</v>
      </c>
      <c r="L43" s="140"/>
      <c r="M43" s="141">
        <f t="shared" si="22"/>
        <v>0</v>
      </c>
      <c r="N43" s="142"/>
      <c r="O43" s="141">
        <f t="shared" si="23"/>
        <v>0</v>
      </c>
      <c r="P43" s="142"/>
      <c r="Q43" s="141">
        <f t="shared" si="24"/>
        <v>0</v>
      </c>
      <c r="R43" s="143" t="str">
        <f t="shared" ca="1" si="17"/>
        <v>-</v>
      </c>
      <c r="S43" s="139" t="str">
        <f t="shared" ca="1" si="14"/>
        <v/>
      </c>
      <c r="T43" s="140" t="str">
        <f t="shared" ca="1" si="18"/>
        <v/>
      </c>
      <c r="U43" s="141">
        <f t="shared" ca="1" si="25"/>
        <v>0</v>
      </c>
      <c r="V43" s="142"/>
      <c r="W43" s="141">
        <f t="shared" si="26"/>
        <v>0</v>
      </c>
      <c r="X43" s="142"/>
      <c r="Y43" s="141">
        <f t="shared" si="27"/>
        <v>0</v>
      </c>
      <c r="Z43" s="142"/>
      <c r="AA43" s="141">
        <f t="shared" si="28"/>
        <v>0</v>
      </c>
    </row>
    <row r="44" spans="1:27" s="133" customFormat="1" ht="31.5" customHeight="1" x14ac:dyDescent="0.25">
      <c r="A44" s="138" t="s">
        <v>155</v>
      </c>
      <c r="B44" s="133" t="str">
        <f t="shared" ca="1" si="10"/>
        <v/>
      </c>
      <c r="C44" s="145" t="s">
        <v>184</v>
      </c>
      <c r="D44" s="218" t="str">
        <f t="shared" ca="1" si="11"/>
        <v/>
      </c>
      <c r="E44" s="218" t="str">
        <f t="shared" ca="1" si="12"/>
        <v/>
      </c>
      <c r="F44" s="218" t="str">
        <f t="shared" ca="1" si="13"/>
        <v/>
      </c>
      <c r="G44" s="139" t="str">
        <f t="shared" ca="1" si="19"/>
        <v/>
      </c>
      <c r="H44" s="140" t="str">
        <f t="shared" ca="1" si="15"/>
        <v/>
      </c>
      <c r="I44" s="141">
        <f t="shared" ca="1" si="20"/>
        <v>0</v>
      </c>
      <c r="J44" s="140" t="str">
        <f t="shared" ca="1" si="16"/>
        <v/>
      </c>
      <c r="K44" s="141">
        <f t="shared" ca="1" si="21"/>
        <v>0</v>
      </c>
      <c r="L44" s="140"/>
      <c r="M44" s="141">
        <f t="shared" si="22"/>
        <v>0</v>
      </c>
      <c r="N44" s="142"/>
      <c r="O44" s="141">
        <f t="shared" si="23"/>
        <v>0</v>
      </c>
      <c r="P44" s="142"/>
      <c r="Q44" s="141">
        <f t="shared" si="24"/>
        <v>0</v>
      </c>
      <c r="R44" s="143" t="str">
        <f t="shared" ca="1" si="17"/>
        <v>-</v>
      </c>
      <c r="S44" s="139" t="str">
        <f t="shared" ca="1" si="14"/>
        <v/>
      </c>
      <c r="T44" s="140" t="str">
        <f t="shared" ca="1" si="18"/>
        <v/>
      </c>
      <c r="U44" s="141">
        <f t="shared" ca="1" si="25"/>
        <v>0</v>
      </c>
      <c r="V44" s="142"/>
      <c r="W44" s="141">
        <f t="shared" si="26"/>
        <v>0</v>
      </c>
      <c r="X44" s="142"/>
      <c r="Y44" s="141">
        <f t="shared" si="27"/>
        <v>0</v>
      </c>
      <c r="Z44" s="142"/>
      <c r="AA44" s="141">
        <f t="shared" si="28"/>
        <v>0</v>
      </c>
    </row>
    <row r="45" spans="1:27" s="133" customFormat="1" ht="31.5" customHeight="1" x14ac:dyDescent="0.25">
      <c r="A45" s="138" t="s">
        <v>156</v>
      </c>
      <c r="B45" s="133" t="str">
        <f t="shared" ca="1" si="10"/>
        <v/>
      </c>
      <c r="C45" s="145" t="s">
        <v>185</v>
      </c>
      <c r="D45" s="218" t="str">
        <f t="shared" ca="1" si="11"/>
        <v/>
      </c>
      <c r="E45" s="218" t="str">
        <f t="shared" ca="1" si="12"/>
        <v/>
      </c>
      <c r="F45" s="218" t="str">
        <f t="shared" ca="1" si="13"/>
        <v/>
      </c>
      <c r="G45" s="139" t="str">
        <f t="shared" ca="1" si="19"/>
        <v/>
      </c>
      <c r="H45" s="140" t="str">
        <f t="shared" ca="1" si="15"/>
        <v/>
      </c>
      <c r="I45" s="141">
        <f t="shared" ca="1" si="20"/>
        <v>0</v>
      </c>
      <c r="J45" s="140" t="str">
        <f t="shared" ca="1" si="16"/>
        <v/>
      </c>
      <c r="K45" s="141">
        <f t="shared" ca="1" si="21"/>
        <v>0</v>
      </c>
      <c r="L45" s="140"/>
      <c r="M45" s="141">
        <f t="shared" si="22"/>
        <v>0</v>
      </c>
      <c r="N45" s="142"/>
      <c r="O45" s="141">
        <f t="shared" si="23"/>
        <v>0</v>
      </c>
      <c r="P45" s="142"/>
      <c r="Q45" s="141">
        <f t="shared" si="24"/>
        <v>0</v>
      </c>
      <c r="R45" s="143" t="str">
        <f t="shared" ca="1" si="17"/>
        <v>-</v>
      </c>
      <c r="S45" s="139" t="str">
        <f t="shared" ca="1" si="14"/>
        <v/>
      </c>
      <c r="T45" s="140" t="str">
        <f t="shared" ca="1" si="18"/>
        <v/>
      </c>
      <c r="U45" s="141">
        <f t="shared" ca="1" si="25"/>
        <v>0</v>
      </c>
      <c r="V45" s="142"/>
      <c r="W45" s="141">
        <f t="shared" si="26"/>
        <v>0</v>
      </c>
      <c r="X45" s="142"/>
      <c r="Y45" s="141">
        <f t="shared" si="27"/>
        <v>0</v>
      </c>
      <c r="Z45" s="142"/>
      <c r="AA45" s="141">
        <f t="shared" si="28"/>
        <v>0</v>
      </c>
    </row>
    <row r="46" spans="1:27" s="133" customFormat="1" ht="31.5" customHeight="1" x14ac:dyDescent="0.25">
      <c r="A46" s="138" t="s">
        <v>157</v>
      </c>
      <c r="B46" s="133" t="str">
        <f t="shared" ca="1" si="10"/>
        <v/>
      </c>
      <c r="C46" s="145" t="s">
        <v>186</v>
      </c>
      <c r="D46" s="218" t="str">
        <f t="shared" ca="1" si="11"/>
        <v/>
      </c>
      <c r="E46" s="218" t="str">
        <f t="shared" ca="1" si="12"/>
        <v/>
      </c>
      <c r="F46" s="218" t="str">
        <f t="shared" ca="1" si="13"/>
        <v/>
      </c>
      <c r="G46" s="139" t="str">
        <f t="shared" ca="1" si="19"/>
        <v/>
      </c>
      <c r="H46" s="140" t="str">
        <f t="shared" ca="1" si="15"/>
        <v/>
      </c>
      <c r="I46" s="141">
        <f t="shared" ca="1" si="20"/>
        <v>0</v>
      </c>
      <c r="J46" s="140" t="str">
        <f t="shared" ca="1" si="16"/>
        <v/>
      </c>
      <c r="K46" s="141">
        <f t="shared" ca="1" si="21"/>
        <v>0</v>
      </c>
      <c r="L46" s="140"/>
      <c r="M46" s="141">
        <f t="shared" si="22"/>
        <v>0</v>
      </c>
      <c r="N46" s="142"/>
      <c r="O46" s="141">
        <f t="shared" si="23"/>
        <v>0</v>
      </c>
      <c r="P46" s="142"/>
      <c r="Q46" s="141">
        <f t="shared" si="24"/>
        <v>0</v>
      </c>
      <c r="R46" s="143" t="str">
        <f t="shared" ca="1" si="17"/>
        <v>-</v>
      </c>
      <c r="S46" s="139" t="str">
        <f t="shared" ca="1" si="14"/>
        <v/>
      </c>
      <c r="T46" s="140" t="str">
        <f t="shared" ca="1" si="18"/>
        <v/>
      </c>
      <c r="U46" s="141">
        <f t="shared" ca="1" si="25"/>
        <v>0</v>
      </c>
      <c r="V46" s="142"/>
      <c r="W46" s="141">
        <f t="shared" si="26"/>
        <v>0</v>
      </c>
      <c r="X46" s="142"/>
      <c r="Y46" s="141">
        <f t="shared" si="27"/>
        <v>0</v>
      </c>
      <c r="Z46" s="142"/>
      <c r="AA46" s="141">
        <f t="shared" si="28"/>
        <v>0</v>
      </c>
    </row>
    <row r="47" spans="1:27" s="133" customFormat="1" ht="31.5" customHeight="1" x14ac:dyDescent="0.25">
      <c r="A47" s="138" t="s">
        <v>158</v>
      </c>
      <c r="B47" s="133" t="str">
        <f t="shared" ca="1" si="10"/>
        <v/>
      </c>
      <c r="C47" s="145" t="s">
        <v>187</v>
      </c>
      <c r="D47" s="218" t="str">
        <f t="shared" ca="1" si="11"/>
        <v/>
      </c>
      <c r="E47" s="218" t="str">
        <f t="shared" ca="1" si="12"/>
        <v/>
      </c>
      <c r="F47" s="218" t="str">
        <f t="shared" ca="1" si="13"/>
        <v/>
      </c>
      <c r="G47" s="139" t="str">
        <f t="shared" ca="1" si="19"/>
        <v/>
      </c>
      <c r="H47" s="140" t="str">
        <f t="shared" ca="1" si="15"/>
        <v/>
      </c>
      <c r="I47" s="141">
        <f t="shared" ca="1" si="20"/>
        <v>0</v>
      </c>
      <c r="J47" s="140" t="str">
        <f t="shared" ca="1" si="16"/>
        <v/>
      </c>
      <c r="K47" s="141">
        <f t="shared" ca="1" si="21"/>
        <v>0</v>
      </c>
      <c r="L47" s="140"/>
      <c r="M47" s="141">
        <f t="shared" si="22"/>
        <v>0</v>
      </c>
      <c r="N47" s="142"/>
      <c r="O47" s="141">
        <f t="shared" si="23"/>
        <v>0</v>
      </c>
      <c r="P47" s="142"/>
      <c r="Q47" s="141">
        <f t="shared" si="24"/>
        <v>0</v>
      </c>
      <c r="R47" s="143" t="str">
        <f t="shared" ca="1" si="17"/>
        <v>-</v>
      </c>
      <c r="S47" s="139" t="str">
        <f t="shared" ca="1" si="14"/>
        <v/>
      </c>
      <c r="T47" s="140" t="str">
        <f t="shared" ca="1" si="18"/>
        <v/>
      </c>
      <c r="U47" s="141">
        <f t="shared" ca="1" si="25"/>
        <v>0</v>
      </c>
      <c r="V47" s="142"/>
      <c r="W47" s="141">
        <f t="shared" si="26"/>
        <v>0</v>
      </c>
      <c r="X47" s="142"/>
      <c r="Y47" s="141">
        <f t="shared" si="27"/>
        <v>0</v>
      </c>
      <c r="Z47" s="142"/>
      <c r="AA47" s="141">
        <f t="shared" si="28"/>
        <v>0</v>
      </c>
    </row>
    <row r="48" spans="1:27" s="133" customFormat="1" ht="31.5" customHeight="1" x14ac:dyDescent="0.25">
      <c r="A48" s="138" t="s">
        <v>159</v>
      </c>
      <c r="B48" s="133" t="str">
        <f t="shared" ca="1" si="10"/>
        <v/>
      </c>
      <c r="C48" s="145" t="s">
        <v>188</v>
      </c>
      <c r="D48" s="218" t="str">
        <f t="shared" ca="1" si="11"/>
        <v/>
      </c>
      <c r="E48" s="218" t="str">
        <f t="shared" ca="1" si="12"/>
        <v/>
      </c>
      <c r="F48" s="218" t="str">
        <f t="shared" ca="1" si="13"/>
        <v/>
      </c>
      <c r="G48" s="139" t="str">
        <f t="shared" ca="1" si="19"/>
        <v/>
      </c>
      <c r="H48" s="140" t="str">
        <f t="shared" ca="1" si="15"/>
        <v/>
      </c>
      <c r="I48" s="141">
        <f t="shared" ca="1" si="20"/>
        <v>0</v>
      </c>
      <c r="J48" s="140" t="str">
        <f t="shared" ca="1" si="16"/>
        <v/>
      </c>
      <c r="K48" s="141">
        <f t="shared" ca="1" si="21"/>
        <v>0</v>
      </c>
      <c r="L48" s="140"/>
      <c r="M48" s="141">
        <f t="shared" si="22"/>
        <v>0</v>
      </c>
      <c r="N48" s="142"/>
      <c r="O48" s="141">
        <f t="shared" si="23"/>
        <v>0</v>
      </c>
      <c r="P48" s="142"/>
      <c r="Q48" s="141">
        <f t="shared" si="24"/>
        <v>0</v>
      </c>
      <c r="R48" s="143" t="str">
        <f t="shared" ca="1" si="17"/>
        <v>-</v>
      </c>
      <c r="S48" s="139" t="str">
        <f t="shared" ca="1" si="14"/>
        <v/>
      </c>
      <c r="T48" s="140" t="str">
        <f t="shared" ca="1" si="18"/>
        <v/>
      </c>
      <c r="U48" s="141">
        <f t="shared" ca="1" si="25"/>
        <v>0</v>
      </c>
      <c r="V48" s="142"/>
      <c r="W48" s="141">
        <f t="shared" si="26"/>
        <v>0</v>
      </c>
      <c r="X48" s="142"/>
      <c r="Y48" s="141">
        <f t="shared" si="27"/>
        <v>0</v>
      </c>
      <c r="Z48" s="142"/>
      <c r="AA48" s="141">
        <f t="shared" si="28"/>
        <v>0</v>
      </c>
    </row>
    <row r="49" spans="1:27" s="133" customFormat="1" ht="31.5" customHeight="1" x14ac:dyDescent="0.25">
      <c r="A49" s="138" t="s">
        <v>160</v>
      </c>
      <c r="B49" s="133" t="str">
        <f t="shared" ca="1" si="10"/>
        <v/>
      </c>
      <c r="C49" s="145" t="s">
        <v>189</v>
      </c>
      <c r="D49" s="218" t="str">
        <f t="shared" ca="1" si="11"/>
        <v/>
      </c>
      <c r="E49" s="218" t="str">
        <f t="shared" ca="1" si="12"/>
        <v/>
      </c>
      <c r="F49" s="218" t="str">
        <f t="shared" ca="1" si="13"/>
        <v/>
      </c>
      <c r="G49" s="139" t="str">
        <f t="shared" ca="1" si="19"/>
        <v/>
      </c>
      <c r="H49" s="140" t="str">
        <f t="shared" ca="1" si="15"/>
        <v/>
      </c>
      <c r="I49" s="141">
        <f t="shared" ca="1" si="20"/>
        <v>0</v>
      </c>
      <c r="J49" s="140" t="str">
        <f t="shared" ca="1" si="16"/>
        <v/>
      </c>
      <c r="K49" s="141">
        <f t="shared" ca="1" si="21"/>
        <v>0</v>
      </c>
      <c r="L49" s="140"/>
      <c r="M49" s="141">
        <f t="shared" si="22"/>
        <v>0</v>
      </c>
      <c r="N49" s="142"/>
      <c r="O49" s="141">
        <f t="shared" si="23"/>
        <v>0</v>
      </c>
      <c r="P49" s="142"/>
      <c r="Q49" s="141">
        <f t="shared" si="24"/>
        <v>0</v>
      </c>
      <c r="R49" s="143" t="str">
        <f t="shared" ca="1" si="17"/>
        <v>-</v>
      </c>
      <c r="S49" s="139" t="str">
        <f t="shared" ca="1" si="14"/>
        <v/>
      </c>
      <c r="T49" s="140" t="str">
        <f t="shared" ca="1" si="18"/>
        <v/>
      </c>
      <c r="U49" s="141">
        <f t="shared" ca="1" si="25"/>
        <v>0</v>
      </c>
      <c r="V49" s="142"/>
      <c r="W49" s="141">
        <f t="shared" si="26"/>
        <v>0</v>
      </c>
      <c r="X49" s="142"/>
      <c r="Y49" s="141">
        <f t="shared" si="27"/>
        <v>0</v>
      </c>
      <c r="Z49" s="142"/>
      <c r="AA49" s="141">
        <f t="shared" si="28"/>
        <v>0</v>
      </c>
    </row>
    <row r="50" spans="1:27" s="133" customFormat="1" ht="31.5" customHeight="1" x14ac:dyDescent="0.25">
      <c r="A50" s="138" t="s">
        <v>161</v>
      </c>
      <c r="B50" s="133" t="str">
        <f t="shared" ca="1" si="10"/>
        <v/>
      </c>
      <c r="C50" s="145" t="s">
        <v>190</v>
      </c>
      <c r="D50" s="218" t="str">
        <f t="shared" ca="1" si="11"/>
        <v/>
      </c>
      <c r="E50" s="218" t="str">
        <f t="shared" ca="1" si="12"/>
        <v/>
      </c>
      <c r="F50" s="218" t="str">
        <f t="shared" ca="1" si="13"/>
        <v/>
      </c>
      <c r="G50" s="139" t="str">
        <f t="shared" ca="1" si="19"/>
        <v/>
      </c>
      <c r="H50" s="140" t="str">
        <f t="shared" ca="1" si="15"/>
        <v/>
      </c>
      <c r="I50" s="141">
        <f t="shared" ca="1" si="20"/>
        <v>0</v>
      </c>
      <c r="J50" s="140" t="str">
        <f t="shared" ca="1" si="16"/>
        <v/>
      </c>
      <c r="K50" s="141">
        <f t="shared" ca="1" si="21"/>
        <v>0</v>
      </c>
      <c r="L50" s="140"/>
      <c r="M50" s="141">
        <f t="shared" si="22"/>
        <v>0</v>
      </c>
      <c r="N50" s="142"/>
      <c r="O50" s="141">
        <f t="shared" si="23"/>
        <v>0</v>
      </c>
      <c r="P50" s="142"/>
      <c r="Q50" s="141">
        <f t="shared" si="24"/>
        <v>0</v>
      </c>
      <c r="R50" s="143" t="str">
        <f t="shared" ca="1" si="17"/>
        <v>-</v>
      </c>
      <c r="S50" s="139" t="str">
        <f t="shared" ca="1" si="14"/>
        <v/>
      </c>
      <c r="T50" s="140" t="str">
        <f t="shared" ca="1" si="18"/>
        <v/>
      </c>
      <c r="U50" s="141">
        <f t="shared" ca="1" si="25"/>
        <v>0</v>
      </c>
      <c r="V50" s="142"/>
      <c r="W50" s="141">
        <f t="shared" si="26"/>
        <v>0</v>
      </c>
      <c r="X50" s="142"/>
      <c r="Y50" s="141">
        <f t="shared" si="27"/>
        <v>0</v>
      </c>
      <c r="Z50" s="142"/>
      <c r="AA50" s="141">
        <f t="shared" si="28"/>
        <v>0</v>
      </c>
    </row>
    <row r="51" spans="1:27" s="133" customFormat="1" ht="31.5" customHeight="1" x14ac:dyDescent="0.25">
      <c r="A51" s="138" t="s">
        <v>162</v>
      </c>
      <c r="B51" s="133" t="str">
        <f t="shared" ca="1" si="10"/>
        <v/>
      </c>
      <c r="C51" s="145" t="s">
        <v>191</v>
      </c>
      <c r="D51" s="218" t="str">
        <f t="shared" ca="1" si="11"/>
        <v/>
      </c>
      <c r="E51" s="218" t="str">
        <f t="shared" ca="1" si="12"/>
        <v/>
      </c>
      <c r="F51" s="218" t="str">
        <f t="shared" ca="1" si="13"/>
        <v/>
      </c>
      <c r="G51" s="139" t="str">
        <f t="shared" ca="1" si="19"/>
        <v/>
      </c>
      <c r="H51" s="140" t="str">
        <f t="shared" ca="1" si="15"/>
        <v/>
      </c>
      <c r="I51" s="141">
        <f t="shared" ca="1" si="20"/>
        <v>0</v>
      </c>
      <c r="J51" s="140" t="str">
        <f t="shared" ca="1" si="16"/>
        <v/>
      </c>
      <c r="K51" s="141">
        <f t="shared" ca="1" si="21"/>
        <v>0</v>
      </c>
      <c r="L51" s="140"/>
      <c r="M51" s="141">
        <f t="shared" si="22"/>
        <v>0</v>
      </c>
      <c r="N51" s="142"/>
      <c r="O51" s="141">
        <f t="shared" si="23"/>
        <v>0</v>
      </c>
      <c r="P51" s="142"/>
      <c r="Q51" s="141">
        <f t="shared" si="24"/>
        <v>0</v>
      </c>
      <c r="R51" s="143" t="str">
        <f t="shared" ca="1" si="17"/>
        <v>-</v>
      </c>
      <c r="S51" s="139" t="str">
        <f t="shared" ca="1" si="14"/>
        <v/>
      </c>
      <c r="T51" s="140" t="str">
        <f t="shared" ca="1" si="18"/>
        <v/>
      </c>
      <c r="U51" s="141">
        <f t="shared" ca="1" si="25"/>
        <v>0</v>
      </c>
      <c r="V51" s="142"/>
      <c r="W51" s="141">
        <f t="shared" si="26"/>
        <v>0</v>
      </c>
      <c r="X51" s="142"/>
      <c r="Y51" s="141">
        <f t="shared" si="27"/>
        <v>0</v>
      </c>
      <c r="Z51" s="142"/>
      <c r="AA51" s="141">
        <f t="shared" si="28"/>
        <v>0</v>
      </c>
    </row>
    <row r="52" spans="1:27" s="133" customFormat="1" ht="31.5" customHeight="1" x14ac:dyDescent="0.25">
      <c r="A52" s="138" t="s">
        <v>163</v>
      </c>
      <c r="B52" s="133" t="str">
        <f t="shared" ca="1" si="10"/>
        <v/>
      </c>
      <c r="C52" s="145" t="s">
        <v>192</v>
      </c>
      <c r="D52" s="218" t="str">
        <f t="shared" ca="1" si="11"/>
        <v/>
      </c>
      <c r="E52" s="218" t="str">
        <f t="shared" ca="1" si="12"/>
        <v/>
      </c>
      <c r="F52" s="218" t="str">
        <f t="shared" ca="1" si="13"/>
        <v/>
      </c>
      <c r="G52" s="139" t="str">
        <f t="shared" ca="1" si="19"/>
        <v/>
      </c>
      <c r="H52" s="140" t="str">
        <f t="shared" ca="1" si="15"/>
        <v/>
      </c>
      <c r="I52" s="141">
        <f t="shared" ca="1" si="20"/>
        <v>0</v>
      </c>
      <c r="J52" s="140" t="str">
        <f t="shared" ca="1" si="16"/>
        <v/>
      </c>
      <c r="K52" s="141">
        <f t="shared" ca="1" si="21"/>
        <v>0</v>
      </c>
      <c r="L52" s="140"/>
      <c r="M52" s="141">
        <f t="shared" si="22"/>
        <v>0</v>
      </c>
      <c r="N52" s="142"/>
      <c r="O52" s="141">
        <f t="shared" si="23"/>
        <v>0</v>
      </c>
      <c r="P52" s="142"/>
      <c r="Q52" s="141">
        <f t="shared" si="24"/>
        <v>0</v>
      </c>
      <c r="R52" s="143" t="str">
        <f t="shared" ca="1" si="17"/>
        <v>-</v>
      </c>
      <c r="S52" s="139" t="str">
        <f t="shared" ca="1" si="14"/>
        <v/>
      </c>
      <c r="T52" s="140" t="str">
        <f t="shared" ca="1" si="18"/>
        <v/>
      </c>
      <c r="U52" s="141">
        <f t="shared" ca="1" si="25"/>
        <v>0</v>
      </c>
      <c r="V52" s="142"/>
      <c r="W52" s="141">
        <f t="shared" si="26"/>
        <v>0</v>
      </c>
      <c r="X52" s="142"/>
      <c r="Y52" s="141">
        <f t="shared" si="27"/>
        <v>0</v>
      </c>
      <c r="Z52" s="142"/>
      <c r="AA52" s="141">
        <f t="shared" si="28"/>
        <v>0</v>
      </c>
    </row>
    <row r="53" spans="1:27" s="133" customFormat="1" ht="31.5" customHeight="1" x14ac:dyDescent="0.25">
      <c r="A53" s="138" t="s">
        <v>195</v>
      </c>
      <c r="B53" s="133" t="str">
        <f t="shared" ca="1" si="10"/>
        <v/>
      </c>
      <c r="C53" s="145" t="s">
        <v>193</v>
      </c>
      <c r="D53" s="218" t="str">
        <f t="shared" ca="1" si="11"/>
        <v/>
      </c>
      <c r="E53" s="218" t="str">
        <f t="shared" ca="1" si="12"/>
        <v/>
      </c>
      <c r="F53" s="218" t="str">
        <f t="shared" ca="1" si="13"/>
        <v/>
      </c>
      <c r="G53" s="139" t="str">
        <f t="shared" ca="1" si="19"/>
        <v/>
      </c>
      <c r="H53" s="140" t="str">
        <f t="shared" ca="1" si="15"/>
        <v/>
      </c>
      <c r="I53" s="141">
        <f t="shared" ca="1" si="20"/>
        <v>0</v>
      </c>
      <c r="J53" s="140" t="str">
        <f t="shared" ca="1" si="16"/>
        <v/>
      </c>
      <c r="K53" s="141">
        <f t="shared" ca="1" si="21"/>
        <v>0</v>
      </c>
      <c r="L53" s="140"/>
      <c r="M53" s="141">
        <f t="shared" si="22"/>
        <v>0</v>
      </c>
      <c r="N53" s="142"/>
      <c r="O53" s="141">
        <f t="shared" si="23"/>
        <v>0</v>
      </c>
      <c r="P53" s="142"/>
      <c r="Q53" s="141">
        <f t="shared" si="24"/>
        <v>0</v>
      </c>
      <c r="R53" s="143" t="str">
        <f t="shared" ca="1" si="17"/>
        <v>-</v>
      </c>
      <c r="S53" s="139" t="str">
        <f t="shared" ca="1" si="14"/>
        <v/>
      </c>
      <c r="T53" s="140" t="str">
        <f t="shared" ca="1" si="18"/>
        <v/>
      </c>
      <c r="U53" s="141">
        <f t="shared" ca="1" si="25"/>
        <v>0</v>
      </c>
      <c r="V53" s="142"/>
      <c r="W53" s="141">
        <f t="shared" si="26"/>
        <v>0</v>
      </c>
      <c r="X53" s="142"/>
      <c r="Y53" s="141">
        <f t="shared" si="27"/>
        <v>0</v>
      </c>
      <c r="Z53" s="142"/>
      <c r="AA53" s="141">
        <f t="shared" si="28"/>
        <v>0</v>
      </c>
    </row>
    <row r="54" spans="1:27" s="133" customFormat="1" ht="31.5" customHeight="1" x14ac:dyDescent="0.25">
      <c r="A54" s="138" t="s">
        <v>138</v>
      </c>
      <c r="B54" s="133" t="str">
        <f t="shared" ca="1" si="10"/>
        <v/>
      </c>
      <c r="C54" s="145" t="s">
        <v>194</v>
      </c>
      <c r="D54" s="218" t="str">
        <f t="shared" ca="1" si="11"/>
        <v/>
      </c>
      <c r="E54" s="218" t="str">
        <f t="shared" ca="1" si="12"/>
        <v/>
      </c>
      <c r="F54" s="218" t="str">
        <f t="shared" ca="1" si="13"/>
        <v/>
      </c>
      <c r="G54" s="139" t="str">
        <f t="shared" ca="1" si="19"/>
        <v/>
      </c>
      <c r="H54" s="140" t="str">
        <f t="shared" ca="1" si="15"/>
        <v/>
      </c>
      <c r="I54" s="141">
        <f t="shared" ca="1" si="20"/>
        <v>0</v>
      </c>
      <c r="J54" s="140" t="str">
        <f t="shared" ca="1" si="16"/>
        <v/>
      </c>
      <c r="K54" s="141">
        <f t="shared" ca="1" si="21"/>
        <v>0</v>
      </c>
      <c r="L54" s="140"/>
      <c r="M54" s="141">
        <f t="shared" si="22"/>
        <v>0</v>
      </c>
      <c r="N54" s="142"/>
      <c r="O54" s="141">
        <f t="shared" si="23"/>
        <v>0</v>
      </c>
      <c r="P54" s="142"/>
      <c r="Q54" s="141">
        <f t="shared" si="24"/>
        <v>0</v>
      </c>
      <c r="R54" s="143" t="str">
        <f t="shared" ca="1" si="17"/>
        <v>-</v>
      </c>
      <c r="S54" s="139" t="str">
        <f t="shared" ca="1" si="14"/>
        <v/>
      </c>
      <c r="T54" s="140" t="str">
        <f t="shared" ca="1" si="18"/>
        <v/>
      </c>
      <c r="U54" s="141">
        <f t="shared" ca="1" si="25"/>
        <v>0</v>
      </c>
      <c r="V54" s="142"/>
      <c r="W54" s="141">
        <f t="shared" si="26"/>
        <v>0</v>
      </c>
      <c r="X54" s="142"/>
      <c r="Y54" s="141">
        <f t="shared" si="27"/>
        <v>0</v>
      </c>
      <c r="Z54" s="142"/>
      <c r="AA54" s="141">
        <f t="shared" si="28"/>
        <v>0</v>
      </c>
    </row>
  </sheetData>
  <sheetProtection sheet="1" objects="1" scenarios="1" formatColumns="0"/>
  <mergeCells count="18">
    <mergeCell ref="O2:O3"/>
    <mergeCell ref="Q2:Q3"/>
    <mergeCell ref="U2:U3"/>
    <mergeCell ref="R1:AA1"/>
    <mergeCell ref="R2:R3"/>
    <mergeCell ref="S2:S3"/>
    <mergeCell ref="AA2:AA3"/>
    <mergeCell ref="Y2:Y3"/>
    <mergeCell ref="W2:W3"/>
    <mergeCell ref="H1:Q1"/>
    <mergeCell ref="I2:I3"/>
    <mergeCell ref="K2:K3"/>
    <mergeCell ref="M2:M3"/>
    <mergeCell ref="C1:C3"/>
    <mergeCell ref="E1:E3"/>
    <mergeCell ref="G1:G3"/>
    <mergeCell ref="D1:D3"/>
    <mergeCell ref="F1:F3"/>
  </mergeCells>
  <conditionalFormatting sqref="H4:I54">
    <cfRule type="expression" dxfId="15" priority="30">
      <formula>$I4&gt;50</formula>
    </cfRule>
  </conditionalFormatting>
  <conditionalFormatting sqref="J4:K54">
    <cfRule type="expression" dxfId="14" priority="29">
      <formula>$K4&gt;40</formula>
    </cfRule>
  </conditionalFormatting>
  <conditionalFormatting sqref="L4:M54">
    <cfRule type="expression" dxfId="13" priority="28">
      <formula>$M4&gt;19</formula>
    </cfRule>
  </conditionalFormatting>
  <conditionalFormatting sqref="T4:U54">
    <cfRule type="expression" dxfId="10" priority="8">
      <formula>$U4&gt;50</formula>
    </cfRule>
  </conditionalFormatting>
  <conditionalFormatting sqref="V4:W54">
    <cfRule type="expression" dxfId="9" priority="6">
      <formula>$W4&gt;19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BE9EE3A4-7D15-48FA-9502-4E507B481825}">
            <xm:f>OR(AND('Procurement Review'!$I4="Bakery",$O4&gt;31),AND('Procurement Review'!$I4&lt;&gt;"Bakery",$O4&gt;27))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N4:O54</xm:sqref>
        </x14:conditionalFormatting>
        <x14:conditionalFormatting xmlns:xm="http://schemas.microsoft.com/office/excel/2006/main">
          <x14:cfRule type="expression" priority="26" id="{CC48673C-367B-48CD-BE03-BDC5F1FDCCC1}">
            <xm:f>OR(AND('Procurement Review'!$I4="Bakery",$Q4&gt;31),AND('Procurement Review'!$I4&lt;&gt;"Bakery",$Q4&gt;27))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P4:Q54</xm:sqref>
        </x14:conditionalFormatting>
        <x14:conditionalFormatting xmlns:xm="http://schemas.microsoft.com/office/excel/2006/main">
          <x14:cfRule type="expression" priority="2" id="{4B914FA1-12E6-4989-A5D8-E19FD218B9B6}">
            <xm:f>OR(AND('Procurement Review'!$I4="Bakery",$Y4&gt;31),AND('Procurement Review'!$I4&lt;&gt;"Bakery",$Y4&gt;27))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X4:Y54</xm:sqref>
        </x14:conditionalFormatting>
        <x14:conditionalFormatting xmlns:xm="http://schemas.microsoft.com/office/excel/2006/main">
          <x14:cfRule type="expression" priority="1" id="{27B5686B-BF9A-4316-8AAD-764BAC26FECB}">
            <xm:f>OR(AND('Procurement Review'!$I4="Bakery",$AA4&gt;31),AND('Procurement Review'!$I4&lt;&gt;"Bakery",$AA4&gt;27))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Z4:AA54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6987-1C0C-45B4-8D07-90AEA04A5F3C}">
  <sheetPr codeName="Sheet6">
    <outlinePr summaryBelow="0"/>
  </sheetPr>
  <dimension ref="A1:BB94"/>
  <sheetViews>
    <sheetView showZeros="0" workbookViewId="0">
      <pane xSplit="4" ySplit="5" topLeftCell="E6" activePane="bottomRight" state="frozen"/>
      <selection activeCell="L15" sqref="L14:L15"/>
      <selection pane="topRight" activeCell="L15" sqref="L14:L15"/>
      <selection pane="bottomLeft" activeCell="L15" sqref="L14:L15"/>
      <selection pane="bottomRight" sqref="A1:C1"/>
    </sheetView>
  </sheetViews>
  <sheetFormatPr defaultRowHeight="15" customHeight="1" outlineLevelRow="1" x14ac:dyDescent="0.25"/>
  <cols>
    <col min="1" max="1" width="17.5703125" bestFit="1" customWidth="1"/>
    <col min="2" max="2" width="17.28515625" bestFit="1" customWidth="1"/>
    <col min="3" max="3" width="9.42578125" bestFit="1" customWidth="1"/>
    <col min="4" max="4" width="23.42578125" style="16" customWidth="1"/>
    <col min="5" max="54" width="23.42578125" style="20" customWidth="1"/>
  </cols>
  <sheetData>
    <row r="1" spans="1:54" ht="15" customHeight="1" x14ac:dyDescent="0.25">
      <c r="A1" s="268"/>
      <c r="B1" s="268"/>
      <c r="C1" s="268"/>
      <c r="D1" s="111" t="s">
        <v>108</v>
      </c>
      <c r="E1" s="112" t="s">
        <v>1</v>
      </c>
      <c r="F1" s="112" t="s">
        <v>2</v>
      </c>
      <c r="G1" s="112" t="s">
        <v>3</v>
      </c>
      <c r="H1" s="112" t="s">
        <v>4</v>
      </c>
      <c r="I1" s="112" t="s">
        <v>5</v>
      </c>
      <c r="J1" s="112" t="s">
        <v>6</v>
      </c>
      <c r="K1" s="112" t="s">
        <v>7</v>
      </c>
      <c r="L1" s="112" t="s">
        <v>8</v>
      </c>
      <c r="M1" s="112" t="s">
        <v>9</v>
      </c>
      <c r="N1" s="112" t="s">
        <v>10</v>
      </c>
      <c r="O1" s="112" t="s">
        <v>11</v>
      </c>
      <c r="P1" s="112" t="s">
        <v>12</v>
      </c>
      <c r="Q1" s="112" t="s">
        <v>13</v>
      </c>
      <c r="R1" s="112" t="s">
        <v>14</v>
      </c>
      <c r="S1" s="112" t="s">
        <v>15</v>
      </c>
      <c r="T1" s="112" t="s">
        <v>16</v>
      </c>
      <c r="U1" s="112" t="s">
        <v>17</v>
      </c>
      <c r="V1" s="112" t="s">
        <v>18</v>
      </c>
      <c r="W1" s="112" t="s">
        <v>19</v>
      </c>
      <c r="X1" s="112" t="s">
        <v>20</v>
      </c>
      <c r="Y1" s="112" t="s">
        <v>112</v>
      </c>
      <c r="Z1" s="112" t="s">
        <v>166</v>
      </c>
      <c r="AA1" s="112" t="s">
        <v>167</v>
      </c>
      <c r="AB1" s="112" t="s">
        <v>168</v>
      </c>
      <c r="AC1" s="112" t="s">
        <v>169</v>
      </c>
      <c r="AD1" s="112" t="s">
        <v>170</v>
      </c>
      <c r="AE1" s="112" t="s">
        <v>171</v>
      </c>
      <c r="AF1" s="112" t="s">
        <v>172</v>
      </c>
      <c r="AG1" s="112" t="s">
        <v>173</v>
      </c>
      <c r="AH1" s="112" t="s">
        <v>174</v>
      </c>
      <c r="AI1" s="112" t="s">
        <v>175</v>
      </c>
      <c r="AJ1" s="112" t="s">
        <v>176</v>
      </c>
      <c r="AK1" s="112" t="s">
        <v>177</v>
      </c>
      <c r="AL1" s="112" t="s">
        <v>178</v>
      </c>
      <c r="AM1" s="112" t="s">
        <v>179</v>
      </c>
      <c r="AN1" s="112" t="s">
        <v>180</v>
      </c>
      <c r="AO1" s="112" t="s">
        <v>181</v>
      </c>
      <c r="AP1" s="112" t="s">
        <v>182</v>
      </c>
      <c r="AQ1" s="112" t="s">
        <v>183</v>
      </c>
      <c r="AR1" s="112" t="s">
        <v>184</v>
      </c>
      <c r="AS1" s="112" t="s">
        <v>185</v>
      </c>
      <c r="AT1" s="112" t="s">
        <v>186</v>
      </c>
      <c r="AU1" s="112" t="s">
        <v>187</v>
      </c>
      <c r="AV1" s="112" t="s">
        <v>188</v>
      </c>
      <c r="AW1" s="112" t="s">
        <v>189</v>
      </c>
      <c r="AX1" s="112" t="s">
        <v>190</v>
      </c>
      <c r="AY1" s="112" t="s">
        <v>191</v>
      </c>
      <c r="AZ1" s="112" t="s">
        <v>192</v>
      </c>
      <c r="BA1" s="112" t="s">
        <v>193</v>
      </c>
      <c r="BB1" s="112" t="s">
        <v>194</v>
      </c>
    </row>
    <row r="2" spans="1:54" ht="15" customHeight="1" x14ac:dyDescent="0.25">
      <c r="A2" s="265" t="s">
        <v>273</v>
      </c>
      <c r="B2" s="266"/>
      <c r="C2" s="267"/>
      <c r="D2" s="215" t="str">
        <f>VLOOKUP(D$1,'Procurement Review'!$B$4:$BD$54,45,FALSE)</f>
        <v>YES</v>
      </c>
      <c r="E2" s="425">
        <f>VLOOKUP(E$1,'Procurement Review'!$B$4:$BD$54,45,FALSE)</f>
        <v>0</v>
      </c>
      <c r="F2" s="425">
        <f>VLOOKUP(F$1,'Procurement Review'!$B$4:$BD$54,45,FALSE)</f>
        <v>0</v>
      </c>
      <c r="G2" s="425">
        <f>VLOOKUP(G$1,'Procurement Review'!$B$4:$BD$54,45,FALSE)</f>
        <v>0</v>
      </c>
      <c r="H2" s="425">
        <f>VLOOKUP(H$1,'Procurement Review'!$B$4:$BD$54,45,FALSE)</f>
        <v>0</v>
      </c>
      <c r="I2" s="425">
        <f>VLOOKUP(I$1,'Procurement Review'!$B$4:$BD$54,45,FALSE)</f>
        <v>0</v>
      </c>
      <c r="J2" s="425">
        <f>VLOOKUP(J$1,'Procurement Review'!$B$4:$BD$54,45,FALSE)</f>
        <v>0</v>
      </c>
      <c r="K2" s="425">
        <f>VLOOKUP(K$1,'Procurement Review'!$B$4:$BD$54,45,FALSE)</f>
        <v>0</v>
      </c>
      <c r="L2" s="425">
        <f>VLOOKUP(L$1,'Procurement Review'!$B$4:$BD$54,45,FALSE)</f>
        <v>0</v>
      </c>
      <c r="M2" s="425">
        <f>VLOOKUP(M$1,'Procurement Review'!$B$4:$BD$54,45,FALSE)</f>
        <v>0</v>
      </c>
      <c r="N2" s="425">
        <f>VLOOKUP(N$1,'Procurement Review'!$B$4:$BD$54,45,FALSE)</f>
        <v>0</v>
      </c>
      <c r="O2" s="425">
        <f>VLOOKUP(O$1,'Procurement Review'!$B$4:$BD$54,45,FALSE)</f>
        <v>0</v>
      </c>
      <c r="P2" s="425">
        <f>VLOOKUP(P$1,'Procurement Review'!$B$4:$BD$54,45,FALSE)</f>
        <v>0</v>
      </c>
      <c r="Q2" s="425">
        <f>VLOOKUP(Q$1,'Procurement Review'!$B$4:$BD$54,45,FALSE)</f>
        <v>0</v>
      </c>
      <c r="R2" s="425">
        <f>VLOOKUP(R$1,'Procurement Review'!$B$4:$BD$54,45,FALSE)</f>
        <v>0</v>
      </c>
      <c r="S2" s="425">
        <f>VLOOKUP(S$1,'Procurement Review'!$B$4:$BD$54,45,FALSE)</f>
        <v>0</v>
      </c>
      <c r="T2" s="425">
        <f>VLOOKUP(T$1,'Procurement Review'!$B$4:$BD$54,45,FALSE)</f>
        <v>0</v>
      </c>
      <c r="U2" s="425">
        <f>VLOOKUP(U$1,'Procurement Review'!$B$4:$BD$54,45,FALSE)</f>
        <v>0</v>
      </c>
      <c r="V2" s="425">
        <f>VLOOKUP(V$1,'Procurement Review'!$B$4:$BD$54,45,FALSE)</f>
        <v>0</v>
      </c>
      <c r="W2" s="425">
        <f>VLOOKUP(W$1,'Procurement Review'!$B$4:$BD$54,45,FALSE)</f>
        <v>0</v>
      </c>
      <c r="X2" s="425">
        <f>VLOOKUP(X$1,'Procurement Review'!$B$4:$BD$54,45,FALSE)</f>
        <v>0</v>
      </c>
      <c r="Y2" s="425">
        <f>VLOOKUP(Y$1,'Procurement Review'!$B$4:$BD$54,45,FALSE)</f>
        <v>0</v>
      </c>
      <c r="Z2" s="425">
        <f>VLOOKUP(Z$1,'Procurement Review'!$B$4:$BD$54,45,FALSE)</f>
        <v>0</v>
      </c>
      <c r="AA2" s="425">
        <f>VLOOKUP(AA$1,'Procurement Review'!$B$4:$BD$54,45,FALSE)</f>
        <v>0</v>
      </c>
      <c r="AB2" s="425">
        <f>VLOOKUP(AB$1,'Procurement Review'!$B$4:$BD$54,45,FALSE)</f>
        <v>0</v>
      </c>
      <c r="AC2" s="425">
        <f>VLOOKUP(AC$1,'Procurement Review'!$B$4:$BD$54,45,FALSE)</f>
        <v>0</v>
      </c>
      <c r="AD2" s="425">
        <f>VLOOKUP(AD$1,'Procurement Review'!$B$4:$BD$54,45,FALSE)</f>
        <v>0</v>
      </c>
      <c r="AE2" s="425">
        <f>VLOOKUP(AE$1,'Procurement Review'!$B$4:$BD$54,45,FALSE)</f>
        <v>0</v>
      </c>
      <c r="AF2" s="425">
        <f>VLOOKUP(AF$1,'Procurement Review'!$B$4:$BD$54,45,FALSE)</f>
        <v>0</v>
      </c>
      <c r="AG2" s="425">
        <f>VLOOKUP(AG$1,'Procurement Review'!$B$4:$BD$54,45,FALSE)</f>
        <v>0</v>
      </c>
      <c r="AH2" s="425">
        <f>VLOOKUP(AH$1,'Procurement Review'!$B$4:$BD$54,45,FALSE)</f>
        <v>0</v>
      </c>
      <c r="AI2" s="425">
        <f>VLOOKUP(AI$1,'Procurement Review'!$B$4:$BD$54,45,FALSE)</f>
        <v>0</v>
      </c>
      <c r="AJ2" s="425">
        <f>VLOOKUP(AJ$1,'Procurement Review'!$B$4:$BD$54,45,FALSE)</f>
        <v>0</v>
      </c>
      <c r="AK2" s="425">
        <f>VLOOKUP(AK$1,'Procurement Review'!$B$4:$BD$54,45,FALSE)</f>
        <v>0</v>
      </c>
      <c r="AL2" s="425">
        <f>VLOOKUP(AL$1,'Procurement Review'!$B$4:$BD$54,45,FALSE)</f>
        <v>0</v>
      </c>
      <c r="AM2" s="425">
        <f>VLOOKUP(AM$1,'Procurement Review'!$B$4:$BD$54,45,FALSE)</f>
        <v>0</v>
      </c>
      <c r="AN2" s="425">
        <f>VLOOKUP(AN$1,'Procurement Review'!$B$4:$BD$54,45,FALSE)</f>
        <v>0</v>
      </c>
      <c r="AO2" s="425">
        <f>VLOOKUP(AO$1,'Procurement Review'!$B$4:$BD$54,45,FALSE)</f>
        <v>0</v>
      </c>
      <c r="AP2" s="425">
        <f>VLOOKUP(AP$1,'Procurement Review'!$B$4:$BD$54,45,FALSE)</f>
        <v>0</v>
      </c>
      <c r="AQ2" s="425">
        <f>VLOOKUP(AQ$1,'Procurement Review'!$B$4:$BD$54,45,FALSE)</f>
        <v>0</v>
      </c>
      <c r="AR2" s="425">
        <f>VLOOKUP(AR$1,'Procurement Review'!$B$4:$BD$54,45,FALSE)</f>
        <v>0</v>
      </c>
      <c r="AS2" s="425">
        <f>VLOOKUP(AS$1,'Procurement Review'!$B$4:$BD$54,45,FALSE)</f>
        <v>0</v>
      </c>
      <c r="AT2" s="425">
        <f>VLOOKUP(AT$1,'Procurement Review'!$B$4:$BD$54,45,FALSE)</f>
        <v>0</v>
      </c>
      <c r="AU2" s="425">
        <f>VLOOKUP(AU$1,'Procurement Review'!$B$4:$BD$54,45,FALSE)</f>
        <v>0</v>
      </c>
      <c r="AV2" s="425">
        <f>VLOOKUP(AV$1,'Procurement Review'!$B$4:$BD$54,45,FALSE)</f>
        <v>0</v>
      </c>
      <c r="AW2" s="425">
        <f>VLOOKUP(AW$1,'Procurement Review'!$B$4:$BD$54,45,FALSE)</f>
        <v>0</v>
      </c>
      <c r="AX2" s="425">
        <f>VLOOKUP(AX$1,'Procurement Review'!$B$4:$BD$54,45,FALSE)</f>
        <v>0</v>
      </c>
      <c r="AY2" s="425">
        <f>VLOOKUP(AY$1,'Procurement Review'!$B$4:$BD$54,45,FALSE)</f>
        <v>0</v>
      </c>
      <c r="AZ2" s="425">
        <f>VLOOKUP(AZ$1,'Procurement Review'!$B$4:$BD$54,45,FALSE)</f>
        <v>0</v>
      </c>
      <c r="BA2" s="425">
        <f>VLOOKUP(BA$1,'Procurement Review'!$B$4:$BD$54,45,FALSE)</f>
        <v>0</v>
      </c>
      <c r="BB2" s="425">
        <f>VLOOKUP(BB$1,'Procurement Review'!$B$4:$BD$54,45,FALSE)</f>
        <v>0</v>
      </c>
    </row>
    <row r="3" spans="1:54" ht="45" customHeight="1" x14ac:dyDescent="0.25">
      <c r="A3" s="268" t="s">
        <v>259</v>
      </c>
      <c r="B3" s="418" t="s">
        <v>246</v>
      </c>
      <c r="C3" s="418"/>
      <c r="D3" s="113" t="str">
        <f ca="1">VLOOKUP(D1,'(Admin) Description Helper'!$C$4:$AA$54,6,FALSE)</f>
        <v>La Croix Sparkling Water Mango</v>
      </c>
      <c r="E3" s="426" t="str">
        <f ca="1">TRIM(VLOOKUP(E1,'(Admin) Description Helper'!$C$4:$AA$54,6,FALSE))</f>
        <v/>
      </c>
      <c r="F3" s="426" t="str">
        <f ca="1">TRIM(VLOOKUP(F1,'(Admin) Description Helper'!$C$4:$AA$54,6,FALSE))</f>
        <v/>
      </c>
      <c r="G3" s="426" t="str">
        <f ca="1">TRIM(VLOOKUP(G1,'(Admin) Description Helper'!$C$4:$AA$54,6,FALSE))</f>
        <v/>
      </c>
      <c r="H3" s="426" t="str">
        <f ca="1">TRIM(VLOOKUP(H1,'(Admin) Description Helper'!$C$4:$AA$54,6,FALSE))</f>
        <v/>
      </c>
      <c r="I3" s="426" t="str">
        <f ca="1">TRIM(VLOOKUP(I1,'(Admin) Description Helper'!$C$4:$AA$54,6,FALSE))</f>
        <v/>
      </c>
      <c r="J3" s="426" t="str">
        <f ca="1">TRIM(VLOOKUP(J1,'(Admin) Description Helper'!$C$4:$AA$54,6,FALSE))</f>
        <v/>
      </c>
      <c r="K3" s="426" t="str">
        <f ca="1">TRIM(VLOOKUP(K1,'(Admin) Description Helper'!$C$4:$AA$54,6,FALSE))</f>
        <v/>
      </c>
      <c r="L3" s="426" t="str">
        <f ca="1">TRIM(VLOOKUP(L1,'(Admin) Description Helper'!$C$4:$AA$54,6,FALSE))</f>
        <v/>
      </c>
      <c r="M3" s="426" t="str">
        <f ca="1">TRIM(VLOOKUP(M1,'(Admin) Description Helper'!$C$4:$AA$54,6,FALSE))</f>
        <v/>
      </c>
      <c r="N3" s="426" t="str">
        <f ca="1">TRIM(VLOOKUP(N1,'(Admin) Description Helper'!$C$4:$AA$54,6,FALSE))</f>
        <v/>
      </c>
      <c r="O3" s="426" t="str">
        <f ca="1">TRIM(VLOOKUP(O1,'(Admin) Description Helper'!$C$4:$AA$54,6,FALSE))</f>
        <v/>
      </c>
      <c r="P3" s="426" t="str">
        <f ca="1">TRIM(VLOOKUP(P1,'(Admin) Description Helper'!$C$4:$AA$54,6,FALSE))</f>
        <v/>
      </c>
      <c r="Q3" s="426" t="str">
        <f ca="1">TRIM(VLOOKUP(Q1,'(Admin) Description Helper'!$C$4:$AA$54,6,FALSE))</f>
        <v/>
      </c>
      <c r="R3" s="426" t="str">
        <f ca="1">TRIM(VLOOKUP(R1,'(Admin) Description Helper'!$C$4:$AA$54,6,FALSE))</f>
        <v/>
      </c>
      <c r="S3" s="426" t="str">
        <f ca="1">TRIM(VLOOKUP(S1,'(Admin) Description Helper'!$C$4:$AA$54,6,FALSE))</f>
        <v/>
      </c>
      <c r="T3" s="426" t="str">
        <f ca="1">TRIM(VLOOKUP(T1,'(Admin) Description Helper'!$C$4:$AA$54,6,FALSE))</f>
        <v/>
      </c>
      <c r="U3" s="426" t="str">
        <f ca="1">TRIM(VLOOKUP(U1,'(Admin) Description Helper'!$C$4:$AA$54,6,FALSE))</f>
        <v/>
      </c>
      <c r="V3" s="426" t="str">
        <f ca="1">TRIM(VLOOKUP(V1,'(Admin) Description Helper'!$C$4:$AA$54,6,FALSE))</f>
        <v/>
      </c>
      <c r="W3" s="426" t="str">
        <f ca="1">TRIM(VLOOKUP(W1,'(Admin) Description Helper'!$C$4:$AA$54,6,FALSE))</f>
        <v/>
      </c>
      <c r="X3" s="426" t="str">
        <f ca="1">TRIM(VLOOKUP(X1,'(Admin) Description Helper'!$C$4:$AA$54,6,FALSE))</f>
        <v/>
      </c>
      <c r="Y3" s="426" t="str">
        <f ca="1">TRIM(VLOOKUP(Y1,'(Admin) Description Helper'!$C$4:$AA$54,6,FALSE))</f>
        <v/>
      </c>
      <c r="Z3" s="426" t="str">
        <f ca="1">TRIM(VLOOKUP(Z1,'(Admin) Description Helper'!$C$4:$AA$54,6,FALSE))</f>
        <v/>
      </c>
      <c r="AA3" s="426" t="str">
        <f ca="1">TRIM(VLOOKUP(AA1,'(Admin) Description Helper'!$C$4:$AA$54,6,FALSE))</f>
        <v/>
      </c>
      <c r="AB3" s="426" t="str">
        <f ca="1">TRIM(VLOOKUP(AB1,'(Admin) Description Helper'!$C$4:$AA$54,6,FALSE))</f>
        <v/>
      </c>
      <c r="AC3" s="426" t="str">
        <f ca="1">TRIM(VLOOKUP(AC1,'(Admin) Description Helper'!$C$4:$AA$54,6,FALSE))</f>
        <v/>
      </c>
      <c r="AD3" s="426" t="str">
        <f ca="1">TRIM(VLOOKUP(AD1,'(Admin) Description Helper'!$C$4:$AA$54,6,FALSE))</f>
        <v/>
      </c>
      <c r="AE3" s="426" t="str">
        <f ca="1">TRIM(VLOOKUP(AE1,'(Admin) Description Helper'!$C$4:$AA$54,6,FALSE))</f>
        <v/>
      </c>
      <c r="AF3" s="426" t="str">
        <f ca="1">TRIM(VLOOKUP(AF1,'(Admin) Description Helper'!$C$4:$AA$54,6,FALSE))</f>
        <v/>
      </c>
      <c r="AG3" s="426" t="str">
        <f ca="1">TRIM(VLOOKUP(AG1,'(Admin) Description Helper'!$C$4:$AA$54,6,FALSE))</f>
        <v/>
      </c>
      <c r="AH3" s="426" t="str">
        <f ca="1">TRIM(VLOOKUP(AH1,'(Admin) Description Helper'!$C$4:$AA$54,6,FALSE))</f>
        <v/>
      </c>
      <c r="AI3" s="426" t="str">
        <f ca="1">TRIM(VLOOKUP(AI1,'(Admin) Description Helper'!$C$4:$AA$54,6,FALSE))</f>
        <v/>
      </c>
      <c r="AJ3" s="426" t="str">
        <f ca="1">TRIM(VLOOKUP(AJ1,'(Admin) Description Helper'!$C$4:$AA$54,6,FALSE))</f>
        <v/>
      </c>
      <c r="AK3" s="426" t="str">
        <f ca="1">TRIM(VLOOKUP(AK1,'(Admin) Description Helper'!$C$4:$AA$54,6,FALSE))</f>
        <v/>
      </c>
      <c r="AL3" s="426" t="str">
        <f ca="1">TRIM(VLOOKUP(AL1,'(Admin) Description Helper'!$C$4:$AA$54,6,FALSE))</f>
        <v/>
      </c>
      <c r="AM3" s="426" t="str">
        <f ca="1">TRIM(VLOOKUP(AM1,'(Admin) Description Helper'!$C$4:$AA$54,6,FALSE))</f>
        <v/>
      </c>
      <c r="AN3" s="426" t="str">
        <f ca="1">TRIM(VLOOKUP(AN1,'(Admin) Description Helper'!$C$4:$AA$54,6,FALSE))</f>
        <v/>
      </c>
      <c r="AO3" s="426" t="str">
        <f ca="1">TRIM(VLOOKUP(AO1,'(Admin) Description Helper'!$C$4:$AA$54,6,FALSE))</f>
        <v/>
      </c>
      <c r="AP3" s="426" t="str">
        <f ca="1">TRIM(VLOOKUP(AP1,'(Admin) Description Helper'!$C$4:$AA$54,6,FALSE))</f>
        <v/>
      </c>
      <c r="AQ3" s="426" t="str">
        <f ca="1">TRIM(VLOOKUP(AQ1,'(Admin) Description Helper'!$C$4:$AA$54,6,FALSE))</f>
        <v/>
      </c>
      <c r="AR3" s="426" t="str">
        <f ca="1">TRIM(VLOOKUP(AR1,'(Admin) Description Helper'!$C$4:$AA$54,6,FALSE))</f>
        <v/>
      </c>
      <c r="AS3" s="426" t="str">
        <f ca="1">TRIM(VLOOKUP(AS1,'(Admin) Description Helper'!$C$4:$AA$54,6,FALSE))</f>
        <v/>
      </c>
      <c r="AT3" s="426" t="str">
        <f ca="1">TRIM(VLOOKUP(AT1,'(Admin) Description Helper'!$C$4:$AA$54,6,FALSE))</f>
        <v/>
      </c>
      <c r="AU3" s="426" t="str">
        <f ca="1">TRIM(VLOOKUP(AU1,'(Admin) Description Helper'!$C$4:$AA$54,6,FALSE))</f>
        <v/>
      </c>
      <c r="AV3" s="426" t="str">
        <f ca="1">TRIM(VLOOKUP(AV1,'(Admin) Description Helper'!$C$4:$AA$54,6,FALSE))</f>
        <v/>
      </c>
      <c r="AW3" s="426" t="str">
        <f ca="1">TRIM(VLOOKUP(AW1,'(Admin) Description Helper'!$C$4:$AA$54,6,FALSE))</f>
        <v/>
      </c>
      <c r="AX3" s="426" t="str">
        <f ca="1">TRIM(VLOOKUP(AX1,'(Admin) Description Helper'!$C$4:$AA$54,6,FALSE))</f>
        <v/>
      </c>
      <c r="AY3" s="426" t="str">
        <f ca="1">TRIM(VLOOKUP(AY1,'(Admin) Description Helper'!$C$4:$AA$54,6,FALSE))</f>
        <v/>
      </c>
      <c r="AZ3" s="426" t="str">
        <f ca="1">TRIM(VLOOKUP(AZ1,'(Admin) Description Helper'!$C$4:$AA$54,6,FALSE))</f>
        <v/>
      </c>
      <c r="BA3" s="426" t="str">
        <f ca="1">TRIM(VLOOKUP(BA1,'(Admin) Description Helper'!$C$4:$AA$54,6,FALSE))</f>
        <v/>
      </c>
      <c r="BB3" s="426" t="str">
        <f ca="1">TRIM(VLOOKUP(BB1,'(Admin) Description Helper'!$C$4:$AA$54,6,FALSE))</f>
        <v/>
      </c>
    </row>
    <row r="4" spans="1:54" ht="15" customHeight="1" x14ac:dyDescent="0.25">
      <c r="A4" s="268"/>
      <c r="B4" s="268" t="s">
        <v>25</v>
      </c>
      <c r="C4" s="268"/>
      <c r="D4" s="114" t="str">
        <f>_xlfn.IFS(D27="Scale Label",'SKU Information'!D10,'SKU Information'!D11=TRUE,'SKU Information'!D10,'SKU Information'!D10="0000000000000","",OR(ISBLANK('SKU Information'!D9),'SKU Information'!D11=FALSE),"VALIDATE UPC")</f>
        <v>0001299310303</v>
      </c>
      <c r="E4" s="427" t="str">
        <f>TRIM(_xlfn.IFS(E27="Scale Label",'SKU Information'!E10,'SKU Information'!E11=TRUE,'SKU Information'!E10,'SKU Information'!E10="0000000000000","",OR(ISBLANK('SKU Information'!E9),'SKU Information'!E11=FALSE),"VALIDATE UPC"))</f>
        <v/>
      </c>
      <c r="F4" s="427" t="str">
        <f>TRIM(_xlfn.IFS(F27="Scale Label",'SKU Information'!F10,'SKU Information'!F11=TRUE,'SKU Information'!F10,'SKU Information'!F10="0000000000000","",OR(ISBLANK('SKU Information'!F9),'SKU Information'!F11=FALSE),"VALIDATE UPC"))</f>
        <v/>
      </c>
      <c r="G4" s="427" t="str">
        <f>TRIM(_xlfn.IFS(G27="Scale Label",'SKU Information'!G10,'SKU Information'!G11=TRUE,'SKU Information'!G10,'SKU Information'!G10="0000000000000","",OR(ISBLANK('SKU Information'!G9),'SKU Information'!G11=FALSE),"VALIDATE UPC"))</f>
        <v/>
      </c>
      <c r="H4" s="427" t="str">
        <f>TRIM(_xlfn.IFS(H27="Scale Label",'SKU Information'!H10,'SKU Information'!H11=TRUE,'SKU Information'!H10,'SKU Information'!H10="0000000000000","",OR(ISBLANK('SKU Information'!H9),'SKU Information'!H11=FALSE),"VALIDATE UPC"))</f>
        <v/>
      </c>
      <c r="I4" s="427" t="str">
        <f>TRIM(_xlfn.IFS(I27="Scale Label",'SKU Information'!I10,'SKU Information'!I11=TRUE,'SKU Information'!I10,'SKU Information'!I10="0000000000000","",OR(ISBLANK('SKU Information'!I9),'SKU Information'!I11=FALSE),"VALIDATE UPC"))</f>
        <v/>
      </c>
      <c r="J4" s="427" t="str">
        <f>TRIM(_xlfn.IFS(J27="Scale Label",'SKU Information'!J10,'SKU Information'!J11=TRUE,'SKU Information'!J10,'SKU Information'!J10="0000000000000","",OR(ISBLANK('SKU Information'!J9),'SKU Information'!J11=FALSE),"VALIDATE UPC"))</f>
        <v/>
      </c>
      <c r="K4" s="427" t="str">
        <f>TRIM(_xlfn.IFS(K27="Scale Label",'SKU Information'!K10,'SKU Information'!K11=TRUE,'SKU Information'!K10,'SKU Information'!K10="0000000000000","",OR(ISBLANK('SKU Information'!K9),'SKU Information'!K11=FALSE),"VALIDATE UPC"))</f>
        <v/>
      </c>
      <c r="L4" s="427" t="str">
        <f>TRIM(_xlfn.IFS(L27="Scale Label",'SKU Information'!L10,'SKU Information'!L11=TRUE,'SKU Information'!L10,'SKU Information'!L10="0000000000000","",OR(ISBLANK('SKU Information'!L9),'SKU Information'!L11=FALSE),"VALIDATE UPC"))</f>
        <v/>
      </c>
      <c r="M4" s="427" t="str">
        <f>TRIM(_xlfn.IFS(M27="Scale Label",'SKU Information'!M10,'SKU Information'!M11=TRUE,'SKU Information'!M10,'SKU Information'!M10="0000000000000","",OR(ISBLANK('SKU Information'!M9),'SKU Information'!M11=FALSE),"VALIDATE UPC"))</f>
        <v/>
      </c>
      <c r="N4" s="427" t="str">
        <f>TRIM(_xlfn.IFS(N27="Scale Label",'SKU Information'!N10,'SKU Information'!N11=TRUE,'SKU Information'!N10,'SKU Information'!N10="0000000000000","",OR(ISBLANK('SKU Information'!N9),'SKU Information'!N11=FALSE),"VALIDATE UPC"))</f>
        <v/>
      </c>
      <c r="O4" s="427" t="str">
        <f>TRIM(_xlfn.IFS(O27="Scale Label",'SKU Information'!O10,'SKU Information'!O11=TRUE,'SKU Information'!O10,'SKU Information'!O10="0000000000000","",OR(ISBLANK('SKU Information'!O9),'SKU Information'!O11=FALSE),"VALIDATE UPC"))</f>
        <v/>
      </c>
      <c r="P4" s="427" t="str">
        <f>TRIM(_xlfn.IFS(P27="Scale Label",'SKU Information'!P10,'SKU Information'!P11=TRUE,'SKU Information'!P10,'SKU Information'!P10="0000000000000","",OR(ISBLANK('SKU Information'!P9),'SKU Information'!P11=FALSE),"VALIDATE UPC"))</f>
        <v/>
      </c>
      <c r="Q4" s="427" t="str">
        <f>TRIM(_xlfn.IFS(Q27="Scale Label",'SKU Information'!Q10,'SKU Information'!Q11=TRUE,'SKU Information'!Q10,'SKU Information'!Q10="0000000000000","",OR(ISBLANK('SKU Information'!Q9),'SKU Information'!Q11=FALSE),"VALIDATE UPC"))</f>
        <v/>
      </c>
      <c r="R4" s="427" t="str">
        <f>TRIM(_xlfn.IFS(R27="Scale Label",'SKU Information'!R10,'SKU Information'!R11=TRUE,'SKU Information'!R10,'SKU Information'!R10="0000000000000","",OR(ISBLANK('SKU Information'!R9),'SKU Information'!R11=FALSE),"VALIDATE UPC"))</f>
        <v/>
      </c>
      <c r="S4" s="427" t="str">
        <f>TRIM(_xlfn.IFS(S27="Scale Label",'SKU Information'!S10,'SKU Information'!S11=TRUE,'SKU Information'!S10,'SKU Information'!S10="0000000000000","",OR(ISBLANK('SKU Information'!S9),'SKU Information'!S11=FALSE),"VALIDATE UPC"))</f>
        <v/>
      </c>
      <c r="T4" s="427" t="str">
        <f>TRIM(_xlfn.IFS(T27="Scale Label",'SKU Information'!T10,'SKU Information'!T11=TRUE,'SKU Information'!T10,'SKU Information'!T10="0000000000000","",OR(ISBLANK('SKU Information'!T9),'SKU Information'!T11=FALSE),"VALIDATE UPC"))</f>
        <v/>
      </c>
      <c r="U4" s="427" t="str">
        <f>TRIM(_xlfn.IFS(U27="Scale Label",'SKU Information'!U10,'SKU Information'!U11=TRUE,'SKU Information'!U10,'SKU Information'!U10="0000000000000","",OR(ISBLANK('SKU Information'!U9),'SKU Information'!U11=FALSE),"VALIDATE UPC"))</f>
        <v/>
      </c>
      <c r="V4" s="427" t="str">
        <f>TRIM(_xlfn.IFS(V27="Scale Label",'SKU Information'!V10,'SKU Information'!V11=TRUE,'SKU Information'!V10,'SKU Information'!V10="0000000000000","",OR(ISBLANK('SKU Information'!V9),'SKU Information'!V11=FALSE),"VALIDATE UPC"))</f>
        <v/>
      </c>
      <c r="W4" s="427" t="str">
        <f>TRIM(_xlfn.IFS(W27="Scale Label",'SKU Information'!W10,'SKU Information'!W11=TRUE,'SKU Information'!W10,'SKU Information'!W10="0000000000000","",OR(ISBLANK('SKU Information'!W9),'SKU Information'!W11=FALSE),"VALIDATE UPC"))</f>
        <v/>
      </c>
      <c r="X4" s="427" t="str">
        <f>TRIM(_xlfn.IFS(X27="Scale Label",'SKU Information'!X10,'SKU Information'!X11=TRUE,'SKU Information'!X10,'SKU Information'!X10="0000000000000","",OR(ISBLANK('SKU Information'!X9),'SKU Information'!X11=FALSE),"VALIDATE UPC"))</f>
        <v/>
      </c>
      <c r="Y4" s="427" t="str">
        <f>TRIM(_xlfn.IFS(Y27="Scale Label",'SKU Information'!Y10,'SKU Information'!Y11=TRUE,'SKU Information'!Y10,'SKU Information'!Y10="0000000000000","",OR(ISBLANK('SKU Information'!Y9),'SKU Information'!Y11=FALSE),"VALIDATE UPC"))</f>
        <v/>
      </c>
      <c r="Z4" s="427" t="str">
        <f>TRIM(_xlfn.IFS(Z27="Scale Label",'SKU Information'!Z10,'SKU Information'!Z11=TRUE,'SKU Information'!Z10,'SKU Information'!Z10="0000000000000","",OR(ISBLANK('SKU Information'!Z9),'SKU Information'!Z11=FALSE),"VALIDATE UPC"))</f>
        <v/>
      </c>
      <c r="AA4" s="427" t="str">
        <f>TRIM(_xlfn.IFS(AA27="Scale Label",'SKU Information'!AA10,'SKU Information'!AA11=TRUE,'SKU Information'!AA10,'SKU Information'!AA10="0000000000000","",OR(ISBLANK('SKU Information'!AA9),'SKU Information'!AA11=FALSE),"VALIDATE UPC"))</f>
        <v/>
      </c>
      <c r="AB4" s="427" t="str">
        <f>TRIM(_xlfn.IFS(AB27="Scale Label",'SKU Information'!AB10,'SKU Information'!AB11=TRUE,'SKU Information'!AB10,'SKU Information'!AB10="0000000000000","",OR(ISBLANK('SKU Information'!AB9),'SKU Information'!AB11=FALSE),"VALIDATE UPC"))</f>
        <v/>
      </c>
      <c r="AC4" s="427" t="str">
        <f>TRIM(_xlfn.IFS(AC27="Scale Label",'SKU Information'!AC10,'SKU Information'!AC11=TRUE,'SKU Information'!AC10,'SKU Information'!AC10="0000000000000","",OR(ISBLANK('SKU Information'!AC9),'SKU Information'!AC11=FALSE),"VALIDATE UPC"))</f>
        <v/>
      </c>
      <c r="AD4" s="427" t="str">
        <f>TRIM(_xlfn.IFS(AD27="Scale Label",'SKU Information'!AD10,'SKU Information'!AD11=TRUE,'SKU Information'!AD10,'SKU Information'!AD10="0000000000000","",OR(ISBLANK('SKU Information'!AD9),'SKU Information'!AD11=FALSE),"VALIDATE UPC"))</f>
        <v/>
      </c>
      <c r="AE4" s="427" t="str">
        <f>TRIM(_xlfn.IFS(AE27="Scale Label",'SKU Information'!AE10,'SKU Information'!AE11=TRUE,'SKU Information'!AE10,'SKU Information'!AE10="0000000000000","",OR(ISBLANK('SKU Information'!AE9),'SKU Information'!AE11=FALSE),"VALIDATE UPC"))</f>
        <v/>
      </c>
      <c r="AF4" s="427" t="str">
        <f>TRIM(_xlfn.IFS(AF27="Scale Label",'SKU Information'!AF10,'SKU Information'!AF11=TRUE,'SKU Information'!AF10,'SKU Information'!AF10="0000000000000","",OR(ISBLANK('SKU Information'!AF9),'SKU Information'!AF11=FALSE),"VALIDATE UPC"))</f>
        <v/>
      </c>
      <c r="AG4" s="427" t="str">
        <f>TRIM(_xlfn.IFS(AG27="Scale Label",'SKU Information'!AG10,'SKU Information'!AG11=TRUE,'SKU Information'!AG10,'SKU Information'!AG10="0000000000000","",OR(ISBLANK('SKU Information'!AG9),'SKU Information'!AG11=FALSE),"VALIDATE UPC"))</f>
        <v/>
      </c>
      <c r="AH4" s="427" t="str">
        <f>TRIM(_xlfn.IFS(AH27="Scale Label",'SKU Information'!AH10,'SKU Information'!AH11=TRUE,'SKU Information'!AH10,'SKU Information'!AH10="0000000000000","",OR(ISBLANK('SKU Information'!AH9),'SKU Information'!AH11=FALSE),"VALIDATE UPC"))</f>
        <v/>
      </c>
      <c r="AI4" s="427" t="str">
        <f>TRIM(_xlfn.IFS(AI27="Scale Label",'SKU Information'!AI10,'SKU Information'!AI11=TRUE,'SKU Information'!AI10,'SKU Information'!AI10="0000000000000","",OR(ISBLANK('SKU Information'!AI9),'SKU Information'!AI11=FALSE),"VALIDATE UPC"))</f>
        <v/>
      </c>
      <c r="AJ4" s="427" t="str">
        <f>TRIM(_xlfn.IFS(AJ27="Scale Label",'SKU Information'!AJ10,'SKU Information'!AJ11=TRUE,'SKU Information'!AJ10,'SKU Information'!AJ10="0000000000000","",OR(ISBLANK('SKU Information'!AJ9),'SKU Information'!AJ11=FALSE),"VALIDATE UPC"))</f>
        <v/>
      </c>
      <c r="AK4" s="427" t="str">
        <f>TRIM(_xlfn.IFS(AK27="Scale Label",'SKU Information'!AK10,'SKU Information'!AK11=TRUE,'SKU Information'!AK10,'SKU Information'!AK10="0000000000000","",OR(ISBLANK('SKU Information'!AK9),'SKU Information'!AK11=FALSE),"VALIDATE UPC"))</f>
        <v/>
      </c>
      <c r="AL4" s="427" t="str">
        <f>TRIM(_xlfn.IFS(AL27="Scale Label",'SKU Information'!AL10,'SKU Information'!AL11=TRUE,'SKU Information'!AL10,'SKU Information'!AL10="0000000000000","",OR(ISBLANK('SKU Information'!AL9),'SKU Information'!AL11=FALSE),"VALIDATE UPC"))</f>
        <v/>
      </c>
      <c r="AM4" s="427" t="str">
        <f>TRIM(_xlfn.IFS(AM27="Scale Label",'SKU Information'!AM10,'SKU Information'!AM11=TRUE,'SKU Information'!AM10,'SKU Information'!AM10="0000000000000","",OR(ISBLANK('SKU Information'!AM9),'SKU Information'!AM11=FALSE),"VALIDATE UPC"))</f>
        <v/>
      </c>
      <c r="AN4" s="427" t="str">
        <f>TRIM(_xlfn.IFS(AN27="Scale Label",'SKU Information'!AN10,'SKU Information'!AN11=TRUE,'SKU Information'!AN10,'SKU Information'!AN10="0000000000000","",OR(ISBLANK('SKU Information'!AN9),'SKU Information'!AN11=FALSE),"VALIDATE UPC"))</f>
        <v/>
      </c>
      <c r="AO4" s="427" t="str">
        <f>TRIM(_xlfn.IFS(AO27="Scale Label",'SKU Information'!AO10,'SKU Information'!AO11=TRUE,'SKU Information'!AO10,'SKU Information'!AO10="0000000000000","",OR(ISBLANK('SKU Information'!AO9),'SKU Information'!AO11=FALSE),"VALIDATE UPC"))</f>
        <v/>
      </c>
      <c r="AP4" s="427" t="str">
        <f>TRIM(_xlfn.IFS(AP27="Scale Label",'SKU Information'!AP10,'SKU Information'!AP11=TRUE,'SKU Information'!AP10,'SKU Information'!AP10="0000000000000","",OR(ISBLANK('SKU Information'!AP9),'SKU Information'!AP11=FALSE),"VALIDATE UPC"))</f>
        <v/>
      </c>
      <c r="AQ4" s="427" t="str">
        <f>TRIM(_xlfn.IFS(AQ27="Scale Label",'SKU Information'!AQ10,'SKU Information'!AQ11=TRUE,'SKU Information'!AQ10,'SKU Information'!AQ10="0000000000000","",OR(ISBLANK('SKU Information'!AQ9),'SKU Information'!AQ11=FALSE),"VALIDATE UPC"))</f>
        <v/>
      </c>
      <c r="AR4" s="427" t="str">
        <f>TRIM(_xlfn.IFS(AR27="Scale Label",'SKU Information'!AR10,'SKU Information'!AR11=TRUE,'SKU Information'!AR10,'SKU Information'!AR10="0000000000000","",OR(ISBLANK('SKU Information'!AR9),'SKU Information'!AR11=FALSE),"VALIDATE UPC"))</f>
        <v/>
      </c>
      <c r="AS4" s="427" t="str">
        <f>TRIM(_xlfn.IFS(AS27="Scale Label",'SKU Information'!AS10,'SKU Information'!AS11=TRUE,'SKU Information'!AS10,'SKU Information'!AS10="0000000000000","",OR(ISBLANK('SKU Information'!AS9),'SKU Information'!AS11=FALSE),"VALIDATE UPC"))</f>
        <v/>
      </c>
      <c r="AT4" s="427" t="str">
        <f>TRIM(_xlfn.IFS(AT27="Scale Label",'SKU Information'!AT10,'SKU Information'!AT11=TRUE,'SKU Information'!AT10,'SKU Information'!AT10="0000000000000","",OR(ISBLANK('SKU Information'!AT9),'SKU Information'!AT11=FALSE),"VALIDATE UPC"))</f>
        <v/>
      </c>
      <c r="AU4" s="427" t="str">
        <f>TRIM(_xlfn.IFS(AU27="Scale Label",'SKU Information'!AU10,'SKU Information'!AU11=TRUE,'SKU Information'!AU10,'SKU Information'!AU10="0000000000000","",OR(ISBLANK('SKU Information'!AU9),'SKU Information'!AU11=FALSE),"VALIDATE UPC"))</f>
        <v/>
      </c>
      <c r="AV4" s="427" t="str">
        <f>TRIM(_xlfn.IFS(AV27="Scale Label",'SKU Information'!AV10,'SKU Information'!AV11=TRUE,'SKU Information'!AV10,'SKU Information'!AV10="0000000000000","",OR(ISBLANK('SKU Information'!AV9),'SKU Information'!AV11=FALSE),"VALIDATE UPC"))</f>
        <v/>
      </c>
      <c r="AW4" s="427" t="str">
        <f>TRIM(_xlfn.IFS(AW27="Scale Label",'SKU Information'!AW10,'SKU Information'!AW11=TRUE,'SKU Information'!AW10,'SKU Information'!AW10="0000000000000","",OR(ISBLANK('SKU Information'!AW9),'SKU Information'!AW11=FALSE),"VALIDATE UPC"))</f>
        <v/>
      </c>
      <c r="AX4" s="427" t="str">
        <f>TRIM(_xlfn.IFS(AX27="Scale Label",'SKU Information'!AX10,'SKU Information'!AX11=TRUE,'SKU Information'!AX10,'SKU Information'!AX10="0000000000000","",OR(ISBLANK('SKU Information'!AX9),'SKU Information'!AX11=FALSE),"VALIDATE UPC"))</f>
        <v/>
      </c>
      <c r="AY4" s="427" t="str">
        <f>TRIM(_xlfn.IFS(AY27="Scale Label",'SKU Information'!AY10,'SKU Information'!AY11=TRUE,'SKU Information'!AY10,'SKU Information'!AY10="0000000000000","",OR(ISBLANK('SKU Information'!AY9),'SKU Information'!AY11=FALSE),"VALIDATE UPC"))</f>
        <v/>
      </c>
      <c r="AZ4" s="427" t="str">
        <f>TRIM(_xlfn.IFS(AZ27="Scale Label",'SKU Information'!AZ10,'SKU Information'!AZ11=TRUE,'SKU Information'!AZ10,'SKU Information'!AZ10="0000000000000","",OR(ISBLANK('SKU Information'!AZ9),'SKU Information'!AZ11=FALSE),"VALIDATE UPC"))</f>
        <v/>
      </c>
      <c r="BA4" s="427" t="str">
        <f>TRIM(_xlfn.IFS(BA27="Scale Label",'SKU Information'!BA10,'SKU Information'!BA11=TRUE,'SKU Information'!BA10,'SKU Information'!BA10="0000000000000","",OR(ISBLANK('SKU Information'!BA9),'SKU Information'!BA11=FALSE),"VALIDATE UPC"))</f>
        <v/>
      </c>
      <c r="BB4" s="427" t="str">
        <f>TRIM(_xlfn.IFS(BB27="Scale Label",'SKU Information'!BB10,'SKU Information'!BB11=TRUE,'SKU Information'!BB10,'SKU Information'!BB10="0000000000000","",OR(ISBLANK('SKU Information'!BB9),'SKU Information'!BB11=FALSE),"VALIDATE UPC"))</f>
        <v/>
      </c>
    </row>
    <row r="5" spans="1:54" ht="15" customHeight="1" x14ac:dyDescent="0.25">
      <c r="A5" s="268"/>
      <c r="B5" s="268" t="s">
        <v>21</v>
      </c>
      <c r="C5" s="268"/>
      <c r="D5" s="115" t="str">
        <f ca="1">VLOOKUP(D1,'(Admin) Description Helper'!$C$4:$AA$54,5,FALSE)</f>
        <v>355 mL</v>
      </c>
      <c r="E5" s="428" t="str">
        <f ca="1">TRIM(VLOOKUP(E1,'(Admin) Description Helper'!$C$4:$AA$54,5,FALSE))</f>
        <v/>
      </c>
      <c r="F5" s="428" t="str">
        <f ca="1">TRIM(VLOOKUP(F1,'(Admin) Description Helper'!$C$4:$AA$54,5,FALSE))</f>
        <v/>
      </c>
      <c r="G5" s="428" t="str">
        <f ca="1">TRIM(VLOOKUP(G1,'(Admin) Description Helper'!$C$4:$AA$54,5,FALSE))</f>
        <v/>
      </c>
      <c r="H5" s="428" t="str">
        <f ca="1">TRIM(VLOOKUP(H1,'(Admin) Description Helper'!$C$4:$AA$54,5,FALSE))</f>
        <v/>
      </c>
      <c r="I5" s="428" t="str">
        <f ca="1">TRIM(VLOOKUP(I1,'(Admin) Description Helper'!$C$4:$AA$54,5,FALSE))</f>
        <v/>
      </c>
      <c r="J5" s="428" t="str">
        <f ca="1">TRIM(VLOOKUP(J1,'(Admin) Description Helper'!$C$4:$AA$54,5,FALSE))</f>
        <v/>
      </c>
      <c r="K5" s="428" t="str">
        <f ca="1">TRIM(VLOOKUP(K1,'(Admin) Description Helper'!$C$4:$AA$54,5,FALSE))</f>
        <v/>
      </c>
      <c r="L5" s="428" t="str">
        <f ca="1">TRIM(VLOOKUP(L1,'(Admin) Description Helper'!$C$4:$AA$54,5,FALSE))</f>
        <v/>
      </c>
      <c r="M5" s="428" t="str">
        <f ca="1">TRIM(VLOOKUP(M1,'(Admin) Description Helper'!$C$4:$AA$54,5,FALSE))</f>
        <v/>
      </c>
      <c r="N5" s="428" t="str">
        <f ca="1">TRIM(VLOOKUP(N1,'(Admin) Description Helper'!$C$4:$AA$54,5,FALSE))</f>
        <v/>
      </c>
      <c r="O5" s="428" t="str">
        <f ca="1">TRIM(VLOOKUP(O1,'(Admin) Description Helper'!$C$4:$AA$54,5,FALSE))</f>
        <v/>
      </c>
      <c r="P5" s="428" t="str">
        <f ca="1">TRIM(VLOOKUP(P1,'(Admin) Description Helper'!$C$4:$AA$54,5,FALSE))</f>
        <v/>
      </c>
      <c r="Q5" s="428" t="str">
        <f ca="1">TRIM(VLOOKUP(Q1,'(Admin) Description Helper'!$C$4:$AA$54,5,FALSE))</f>
        <v/>
      </c>
      <c r="R5" s="428" t="str">
        <f ca="1">TRIM(VLOOKUP(R1,'(Admin) Description Helper'!$C$4:$AA$54,5,FALSE))</f>
        <v/>
      </c>
      <c r="S5" s="428" t="str">
        <f ca="1">TRIM(VLOOKUP(S1,'(Admin) Description Helper'!$C$4:$AA$54,5,FALSE))</f>
        <v/>
      </c>
      <c r="T5" s="428" t="str">
        <f ca="1">TRIM(VLOOKUP(T1,'(Admin) Description Helper'!$C$4:$AA$54,5,FALSE))</f>
        <v/>
      </c>
      <c r="U5" s="428" t="str">
        <f ca="1">TRIM(VLOOKUP(U1,'(Admin) Description Helper'!$C$4:$AA$54,5,FALSE))</f>
        <v/>
      </c>
      <c r="V5" s="428" t="str">
        <f ca="1">TRIM(VLOOKUP(V1,'(Admin) Description Helper'!$C$4:$AA$54,5,FALSE))</f>
        <v/>
      </c>
      <c r="W5" s="428" t="str">
        <f ca="1">TRIM(VLOOKUP(W1,'(Admin) Description Helper'!$C$4:$AA$54,5,FALSE))</f>
        <v/>
      </c>
      <c r="X5" s="428" t="str">
        <f ca="1">TRIM(VLOOKUP(X1,'(Admin) Description Helper'!$C$4:$AA$54,5,FALSE))</f>
        <v/>
      </c>
      <c r="Y5" s="428" t="str">
        <f ca="1">TRIM(VLOOKUP(Y1,'(Admin) Description Helper'!$C$4:$AA$54,5,FALSE))</f>
        <v/>
      </c>
      <c r="Z5" s="428" t="str">
        <f ca="1">TRIM(VLOOKUP(Z1,'(Admin) Description Helper'!$C$4:$AA$54,5,FALSE))</f>
        <v/>
      </c>
      <c r="AA5" s="428" t="str">
        <f ca="1">TRIM(VLOOKUP(AA1,'(Admin) Description Helper'!$C$4:$AA$54,5,FALSE))</f>
        <v/>
      </c>
      <c r="AB5" s="428" t="str">
        <f ca="1">TRIM(VLOOKUP(AB1,'(Admin) Description Helper'!$C$4:$AA$54,5,FALSE))</f>
        <v/>
      </c>
      <c r="AC5" s="428" t="str">
        <f ca="1">TRIM(VLOOKUP(AC1,'(Admin) Description Helper'!$C$4:$AA$54,5,FALSE))</f>
        <v/>
      </c>
      <c r="AD5" s="428" t="str">
        <f ca="1">TRIM(VLOOKUP(AD1,'(Admin) Description Helper'!$C$4:$AA$54,5,FALSE))</f>
        <v/>
      </c>
      <c r="AE5" s="428" t="str">
        <f ca="1">TRIM(VLOOKUP(AE1,'(Admin) Description Helper'!$C$4:$AA$54,5,FALSE))</f>
        <v/>
      </c>
      <c r="AF5" s="428" t="str">
        <f ca="1">TRIM(VLOOKUP(AF1,'(Admin) Description Helper'!$C$4:$AA$54,5,FALSE))</f>
        <v/>
      </c>
      <c r="AG5" s="428" t="str">
        <f ca="1">TRIM(VLOOKUP(AG1,'(Admin) Description Helper'!$C$4:$AA$54,5,FALSE))</f>
        <v/>
      </c>
      <c r="AH5" s="428" t="str">
        <f ca="1">TRIM(VLOOKUP(AH1,'(Admin) Description Helper'!$C$4:$AA$54,5,FALSE))</f>
        <v/>
      </c>
      <c r="AI5" s="428" t="str">
        <f ca="1">TRIM(VLOOKUP(AI1,'(Admin) Description Helper'!$C$4:$AA$54,5,FALSE))</f>
        <v/>
      </c>
      <c r="AJ5" s="428" t="str">
        <f ca="1">TRIM(VLOOKUP(AJ1,'(Admin) Description Helper'!$C$4:$AA$54,5,FALSE))</f>
        <v/>
      </c>
      <c r="AK5" s="428" t="str">
        <f ca="1">TRIM(VLOOKUP(AK1,'(Admin) Description Helper'!$C$4:$AA$54,5,FALSE))</f>
        <v/>
      </c>
      <c r="AL5" s="428" t="str">
        <f ca="1">TRIM(VLOOKUP(AL1,'(Admin) Description Helper'!$C$4:$AA$54,5,FALSE))</f>
        <v/>
      </c>
      <c r="AM5" s="428" t="str">
        <f ca="1">TRIM(VLOOKUP(AM1,'(Admin) Description Helper'!$C$4:$AA$54,5,FALSE))</f>
        <v/>
      </c>
      <c r="AN5" s="428" t="str">
        <f ca="1">TRIM(VLOOKUP(AN1,'(Admin) Description Helper'!$C$4:$AA$54,5,FALSE))</f>
        <v/>
      </c>
      <c r="AO5" s="428" t="str">
        <f ca="1">TRIM(VLOOKUP(AO1,'(Admin) Description Helper'!$C$4:$AA$54,5,FALSE))</f>
        <v/>
      </c>
      <c r="AP5" s="428" t="str">
        <f ca="1">TRIM(VLOOKUP(AP1,'(Admin) Description Helper'!$C$4:$AA$54,5,FALSE))</f>
        <v/>
      </c>
      <c r="AQ5" s="428" t="str">
        <f ca="1">TRIM(VLOOKUP(AQ1,'(Admin) Description Helper'!$C$4:$AA$54,5,FALSE))</f>
        <v/>
      </c>
      <c r="AR5" s="428" t="str">
        <f ca="1">TRIM(VLOOKUP(AR1,'(Admin) Description Helper'!$C$4:$AA$54,5,FALSE))</f>
        <v/>
      </c>
      <c r="AS5" s="428" t="str">
        <f ca="1">TRIM(VLOOKUP(AS1,'(Admin) Description Helper'!$C$4:$AA$54,5,FALSE))</f>
        <v/>
      </c>
      <c r="AT5" s="428" t="str">
        <f ca="1">TRIM(VLOOKUP(AT1,'(Admin) Description Helper'!$C$4:$AA$54,5,FALSE))</f>
        <v/>
      </c>
      <c r="AU5" s="428" t="str">
        <f ca="1">TRIM(VLOOKUP(AU1,'(Admin) Description Helper'!$C$4:$AA$54,5,FALSE))</f>
        <v/>
      </c>
      <c r="AV5" s="428" t="str">
        <f ca="1">TRIM(VLOOKUP(AV1,'(Admin) Description Helper'!$C$4:$AA$54,5,FALSE))</f>
        <v/>
      </c>
      <c r="AW5" s="428" t="str">
        <f ca="1">TRIM(VLOOKUP(AW1,'(Admin) Description Helper'!$C$4:$AA$54,5,FALSE))</f>
        <v/>
      </c>
      <c r="AX5" s="428" t="str">
        <f ca="1">TRIM(VLOOKUP(AX1,'(Admin) Description Helper'!$C$4:$AA$54,5,FALSE))</f>
        <v/>
      </c>
      <c r="AY5" s="428" t="str">
        <f ca="1">TRIM(VLOOKUP(AY1,'(Admin) Description Helper'!$C$4:$AA$54,5,FALSE))</f>
        <v/>
      </c>
      <c r="AZ5" s="428" t="str">
        <f ca="1">TRIM(VLOOKUP(AZ1,'(Admin) Description Helper'!$C$4:$AA$54,5,FALSE))</f>
        <v/>
      </c>
      <c r="BA5" s="428" t="str">
        <f ca="1">TRIM(VLOOKUP(BA1,'(Admin) Description Helper'!$C$4:$AA$54,5,FALSE))</f>
        <v/>
      </c>
      <c r="BB5" s="428" t="str">
        <f ca="1">TRIM(VLOOKUP(BB1,'(Admin) Description Helper'!$C$4:$AA$54,5,FALSE))</f>
        <v/>
      </c>
    </row>
    <row r="6" spans="1:54" s="69" customFormat="1" ht="30" outlineLevel="1" x14ac:dyDescent="0.25">
      <c r="A6" s="268"/>
      <c r="B6" s="295" t="s">
        <v>250</v>
      </c>
      <c r="C6" s="295"/>
      <c r="D6" s="113" t="str">
        <f ca="1">VLOOKUP(D1,'(Admin) Description Helper'!$C$4:$AA$54,8,FALSE)</f>
        <v>La Croix Mango Sparkling Water</v>
      </c>
      <c r="E6" s="426" t="str">
        <f ca="1">TRIM(VLOOKUP(E1,'(Admin) Description Helper'!$C$4:$AA$54,8,FALSE))</f>
        <v/>
      </c>
      <c r="F6" s="426" t="str">
        <f ca="1">TRIM(VLOOKUP(F1,'(Admin) Description Helper'!$C$4:$AA$54,8,FALSE))</f>
        <v/>
      </c>
      <c r="G6" s="426" t="str">
        <f ca="1">TRIM(VLOOKUP(G1,'(Admin) Description Helper'!$C$4:$AA$54,8,FALSE))</f>
        <v/>
      </c>
      <c r="H6" s="426" t="str">
        <f ca="1">TRIM(VLOOKUP(H1,'(Admin) Description Helper'!$C$4:$AA$54,8,FALSE))</f>
        <v/>
      </c>
      <c r="I6" s="426" t="str">
        <f ca="1">TRIM(VLOOKUP(I1,'(Admin) Description Helper'!$C$4:$AA$54,8,FALSE))</f>
        <v/>
      </c>
      <c r="J6" s="426" t="str">
        <f ca="1">TRIM(VLOOKUP(J1,'(Admin) Description Helper'!$C$4:$AA$54,8,FALSE))</f>
        <v/>
      </c>
      <c r="K6" s="426" t="str">
        <f ca="1">TRIM(VLOOKUP(K1,'(Admin) Description Helper'!$C$4:$AA$54,8,FALSE))</f>
        <v/>
      </c>
      <c r="L6" s="426" t="str">
        <f ca="1">TRIM(VLOOKUP(L1,'(Admin) Description Helper'!$C$4:$AA$54,8,FALSE))</f>
        <v/>
      </c>
      <c r="M6" s="426" t="str">
        <f ca="1">TRIM(VLOOKUP(M1,'(Admin) Description Helper'!$C$4:$AA$54,8,FALSE))</f>
        <v/>
      </c>
      <c r="N6" s="426" t="str">
        <f ca="1">TRIM(VLOOKUP(N1,'(Admin) Description Helper'!$C$4:$AA$54,8,FALSE))</f>
        <v/>
      </c>
      <c r="O6" s="426" t="str">
        <f ca="1">TRIM(VLOOKUP(O1,'(Admin) Description Helper'!$C$4:$AA$54,8,FALSE))</f>
        <v/>
      </c>
      <c r="P6" s="426" t="str">
        <f ca="1">TRIM(VLOOKUP(P1,'(Admin) Description Helper'!$C$4:$AA$54,8,FALSE))</f>
        <v/>
      </c>
      <c r="Q6" s="426" t="str">
        <f ca="1">TRIM(VLOOKUP(Q1,'(Admin) Description Helper'!$C$4:$AA$54,8,FALSE))</f>
        <v/>
      </c>
      <c r="R6" s="426" t="str">
        <f ca="1">TRIM(VLOOKUP(R1,'(Admin) Description Helper'!$C$4:$AA$54,8,FALSE))</f>
        <v/>
      </c>
      <c r="S6" s="426" t="str">
        <f ca="1">TRIM(VLOOKUP(S1,'(Admin) Description Helper'!$C$4:$AA$54,8,FALSE))</f>
        <v/>
      </c>
      <c r="T6" s="426" t="str">
        <f ca="1">TRIM(VLOOKUP(T1,'(Admin) Description Helper'!$C$4:$AA$54,8,FALSE))</f>
        <v/>
      </c>
      <c r="U6" s="426" t="str">
        <f ca="1">TRIM(VLOOKUP(U1,'(Admin) Description Helper'!$C$4:$AA$54,8,FALSE))</f>
        <v/>
      </c>
      <c r="V6" s="426" t="str">
        <f ca="1">TRIM(VLOOKUP(V1,'(Admin) Description Helper'!$C$4:$AA$54,8,FALSE))</f>
        <v/>
      </c>
      <c r="W6" s="426" t="str">
        <f ca="1">TRIM(VLOOKUP(W1,'(Admin) Description Helper'!$C$4:$AA$54,8,FALSE))</f>
        <v/>
      </c>
      <c r="X6" s="426" t="str">
        <f ca="1">TRIM(VLOOKUP(X1,'(Admin) Description Helper'!$C$4:$AA$54,8,FALSE))</f>
        <v/>
      </c>
      <c r="Y6" s="426" t="str">
        <f ca="1">TRIM(VLOOKUP(Y1,'(Admin) Description Helper'!$C$4:$AA$54,8,FALSE))</f>
        <v/>
      </c>
      <c r="Z6" s="426" t="str">
        <f ca="1">TRIM(VLOOKUP(Z1,'(Admin) Description Helper'!$C$4:$AA$54,8,FALSE))</f>
        <v/>
      </c>
      <c r="AA6" s="426" t="str">
        <f ca="1">TRIM(VLOOKUP(AA1,'(Admin) Description Helper'!$C$4:$AA$54,8,FALSE))</f>
        <v/>
      </c>
      <c r="AB6" s="426" t="str">
        <f ca="1">TRIM(VLOOKUP(AB1,'(Admin) Description Helper'!$C$4:$AA$54,8,FALSE))</f>
        <v/>
      </c>
      <c r="AC6" s="426" t="str">
        <f ca="1">TRIM(VLOOKUP(AC1,'(Admin) Description Helper'!$C$4:$AA$54,8,FALSE))</f>
        <v/>
      </c>
      <c r="AD6" s="426" t="str">
        <f ca="1">TRIM(VLOOKUP(AD1,'(Admin) Description Helper'!$C$4:$AA$54,8,FALSE))</f>
        <v/>
      </c>
      <c r="AE6" s="426" t="str">
        <f ca="1">TRIM(VLOOKUP(AE1,'(Admin) Description Helper'!$C$4:$AA$54,8,FALSE))</f>
        <v/>
      </c>
      <c r="AF6" s="426" t="str">
        <f ca="1">TRIM(VLOOKUP(AF1,'(Admin) Description Helper'!$C$4:$AA$54,8,FALSE))</f>
        <v/>
      </c>
      <c r="AG6" s="426" t="str">
        <f ca="1">TRIM(VLOOKUP(AG1,'(Admin) Description Helper'!$C$4:$AA$54,8,FALSE))</f>
        <v/>
      </c>
      <c r="AH6" s="426" t="str">
        <f ca="1">TRIM(VLOOKUP(AH1,'(Admin) Description Helper'!$C$4:$AA$54,8,FALSE))</f>
        <v/>
      </c>
      <c r="AI6" s="426" t="str">
        <f ca="1">TRIM(VLOOKUP(AI1,'(Admin) Description Helper'!$C$4:$AA$54,8,FALSE))</f>
        <v/>
      </c>
      <c r="AJ6" s="426" t="str">
        <f ca="1">TRIM(VLOOKUP(AJ1,'(Admin) Description Helper'!$C$4:$AA$54,8,FALSE))</f>
        <v/>
      </c>
      <c r="AK6" s="426" t="str">
        <f ca="1">TRIM(VLOOKUP(AK1,'(Admin) Description Helper'!$C$4:$AA$54,8,FALSE))</f>
        <v/>
      </c>
      <c r="AL6" s="426" t="str">
        <f ca="1">TRIM(VLOOKUP(AL1,'(Admin) Description Helper'!$C$4:$AA$54,8,FALSE))</f>
        <v/>
      </c>
      <c r="AM6" s="426" t="str">
        <f ca="1">TRIM(VLOOKUP(AM1,'(Admin) Description Helper'!$C$4:$AA$54,8,FALSE))</f>
        <v/>
      </c>
      <c r="AN6" s="426" t="str">
        <f ca="1">TRIM(VLOOKUP(AN1,'(Admin) Description Helper'!$C$4:$AA$54,8,FALSE))</f>
        <v/>
      </c>
      <c r="AO6" s="426" t="str">
        <f ca="1">TRIM(VLOOKUP(AO1,'(Admin) Description Helper'!$C$4:$AA$54,8,FALSE))</f>
        <v/>
      </c>
      <c r="AP6" s="426" t="str">
        <f ca="1">TRIM(VLOOKUP(AP1,'(Admin) Description Helper'!$C$4:$AA$54,8,FALSE))</f>
        <v/>
      </c>
      <c r="AQ6" s="426" t="str">
        <f ca="1">TRIM(VLOOKUP(AQ1,'(Admin) Description Helper'!$C$4:$AA$54,8,FALSE))</f>
        <v/>
      </c>
      <c r="AR6" s="426" t="str">
        <f ca="1">TRIM(VLOOKUP(AR1,'(Admin) Description Helper'!$C$4:$AA$54,8,FALSE))</f>
        <v/>
      </c>
      <c r="AS6" s="426" t="str">
        <f ca="1">TRIM(VLOOKUP(AS1,'(Admin) Description Helper'!$C$4:$AA$54,8,FALSE))</f>
        <v/>
      </c>
      <c r="AT6" s="426" t="str">
        <f ca="1">TRIM(VLOOKUP(AT1,'(Admin) Description Helper'!$C$4:$AA$54,8,FALSE))</f>
        <v/>
      </c>
      <c r="AU6" s="426" t="str">
        <f ca="1">TRIM(VLOOKUP(AU1,'(Admin) Description Helper'!$C$4:$AA$54,8,FALSE))</f>
        <v/>
      </c>
      <c r="AV6" s="426" t="str">
        <f ca="1">TRIM(VLOOKUP(AV1,'(Admin) Description Helper'!$C$4:$AA$54,8,FALSE))</f>
        <v/>
      </c>
      <c r="AW6" s="426" t="str">
        <f ca="1">TRIM(VLOOKUP(AW1,'(Admin) Description Helper'!$C$4:$AA$54,8,FALSE))</f>
        <v/>
      </c>
      <c r="AX6" s="426" t="str">
        <f ca="1">TRIM(VLOOKUP(AX1,'(Admin) Description Helper'!$C$4:$AA$54,8,FALSE))</f>
        <v/>
      </c>
      <c r="AY6" s="426" t="str">
        <f ca="1">TRIM(VLOOKUP(AY1,'(Admin) Description Helper'!$C$4:$AA$54,8,FALSE))</f>
        <v/>
      </c>
      <c r="AZ6" s="426" t="str">
        <f ca="1">TRIM(VLOOKUP(AZ1,'(Admin) Description Helper'!$C$4:$AA$54,8,FALSE))</f>
        <v/>
      </c>
      <c r="BA6" s="426" t="str">
        <f ca="1">TRIM(VLOOKUP(BA1,'(Admin) Description Helper'!$C$4:$AA$54,8,FALSE))</f>
        <v/>
      </c>
      <c r="BB6" s="426" t="str">
        <f ca="1">TRIM(VLOOKUP(BB1,'(Admin) Description Helper'!$C$4:$AA$54,8,FALSE))</f>
        <v/>
      </c>
    </row>
    <row r="7" spans="1:54" s="69" customFormat="1" ht="15" customHeight="1" outlineLevel="1" x14ac:dyDescent="0.25">
      <c r="A7" s="268"/>
      <c r="B7" s="295" t="s">
        <v>247</v>
      </c>
      <c r="C7" s="295"/>
      <c r="D7" s="113" t="str">
        <f>VLOOKUP(D1,'(Admin) Description Helper'!$C$4:$AA$54,10,FALSE)</f>
        <v>LACROIX Can Mango</v>
      </c>
      <c r="E7" s="426" t="str">
        <f>TRIM(VLOOKUP(E1,'(Admin) Description Helper'!$C$4:$AA$54,10,FALSE))</f>
        <v/>
      </c>
      <c r="F7" s="426" t="str">
        <f>TRIM(VLOOKUP(F1,'(Admin) Description Helper'!$C$4:$AA$54,10,FALSE))</f>
        <v/>
      </c>
      <c r="G7" s="426" t="str">
        <f>TRIM(VLOOKUP(G1,'(Admin) Description Helper'!$C$4:$AA$54,10,FALSE))</f>
        <v/>
      </c>
      <c r="H7" s="426" t="str">
        <f>TRIM(VLOOKUP(H1,'(Admin) Description Helper'!$C$4:$AA$54,10,FALSE))</f>
        <v/>
      </c>
      <c r="I7" s="426" t="str">
        <f>TRIM(VLOOKUP(I1,'(Admin) Description Helper'!$C$4:$AA$54,10,FALSE))</f>
        <v/>
      </c>
      <c r="J7" s="426" t="str">
        <f>TRIM(VLOOKUP(J1,'(Admin) Description Helper'!$C$4:$AA$54,10,FALSE))</f>
        <v/>
      </c>
      <c r="K7" s="426" t="str">
        <f>TRIM(VLOOKUP(K1,'(Admin) Description Helper'!$C$4:$AA$54,10,FALSE))</f>
        <v/>
      </c>
      <c r="L7" s="426" t="str">
        <f>TRIM(VLOOKUP(L1,'(Admin) Description Helper'!$C$4:$AA$54,10,FALSE))</f>
        <v/>
      </c>
      <c r="M7" s="426" t="str">
        <f>TRIM(VLOOKUP(M1,'(Admin) Description Helper'!$C$4:$AA$54,10,FALSE))</f>
        <v/>
      </c>
      <c r="N7" s="426" t="str">
        <f>TRIM(VLOOKUP(N1,'(Admin) Description Helper'!$C$4:$AA$54,10,FALSE))</f>
        <v/>
      </c>
      <c r="O7" s="426" t="str">
        <f>TRIM(VLOOKUP(O1,'(Admin) Description Helper'!$C$4:$AA$54,10,FALSE))</f>
        <v/>
      </c>
      <c r="P7" s="426" t="str">
        <f>TRIM(VLOOKUP(P1,'(Admin) Description Helper'!$C$4:$AA$54,10,FALSE))</f>
        <v/>
      </c>
      <c r="Q7" s="426" t="str">
        <f>TRIM(VLOOKUP(Q1,'(Admin) Description Helper'!$C$4:$AA$54,10,FALSE))</f>
        <v/>
      </c>
      <c r="R7" s="426" t="str">
        <f>TRIM(VLOOKUP(R1,'(Admin) Description Helper'!$C$4:$AA$54,10,FALSE))</f>
        <v/>
      </c>
      <c r="S7" s="426" t="str">
        <f>TRIM(VLOOKUP(S1,'(Admin) Description Helper'!$C$4:$AA$54,10,FALSE))</f>
        <v/>
      </c>
      <c r="T7" s="426" t="str">
        <f>TRIM(VLOOKUP(T1,'(Admin) Description Helper'!$C$4:$AA$54,10,FALSE))</f>
        <v/>
      </c>
      <c r="U7" s="426" t="str">
        <f>TRIM(VLOOKUP(U1,'(Admin) Description Helper'!$C$4:$AA$54,10,FALSE))</f>
        <v/>
      </c>
      <c r="V7" s="426" t="str">
        <f>TRIM(VLOOKUP(V1,'(Admin) Description Helper'!$C$4:$AA$54,10,FALSE))</f>
        <v/>
      </c>
      <c r="W7" s="426" t="str">
        <f>TRIM(VLOOKUP(W1,'(Admin) Description Helper'!$C$4:$AA$54,10,FALSE))</f>
        <v/>
      </c>
      <c r="X7" s="426" t="str">
        <f>TRIM(VLOOKUP(X1,'(Admin) Description Helper'!$C$4:$AA$54,10,FALSE))</f>
        <v/>
      </c>
      <c r="Y7" s="426" t="str">
        <f>TRIM(VLOOKUP(Y1,'(Admin) Description Helper'!$C$4:$AA$54,10,FALSE))</f>
        <v/>
      </c>
      <c r="Z7" s="426" t="str">
        <f>TRIM(VLOOKUP(Z1,'(Admin) Description Helper'!$C$4:$AA$54,10,FALSE))</f>
        <v/>
      </c>
      <c r="AA7" s="426" t="str">
        <f>TRIM(VLOOKUP(AA1,'(Admin) Description Helper'!$C$4:$AA$54,10,FALSE))</f>
        <v/>
      </c>
      <c r="AB7" s="426" t="str">
        <f>TRIM(VLOOKUP(AB1,'(Admin) Description Helper'!$C$4:$AA$54,10,FALSE))</f>
        <v/>
      </c>
      <c r="AC7" s="426" t="str">
        <f>TRIM(VLOOKUP(AC1,'(Admin) Description Helper'!$C$4:$AA$54,10,FALSE))</f>
        <v/>
      </c>
      <c r="AD7" s="426" t="str">
        <f>TRIM(VLOOKUP(AD1,'(Admin) Description Helper'!$C$4:$AA$54,10,FALSE))</f>
        <v/>
      </c>
      <c r="AE7" s="426" t="str">
        <f>TRIM(VLOOKUP(AE1,'(Admin) Description Helper'!$C$4:$AA$54,10,FALSE))</f>
        <v/>
      </c>
      <c r="AF7" s="426" t="str">
        <f>TRIM(VLOOKUP(AF1,'(Admin) Description Helper'!$C$4:$AA$54,10,FALSE))</f>
        <v/>
      </c>
      <c r="AG7" s="426" t="str">
        <f>TRIM(VLOOKUP(AG1,'(Admin) Description Helper'!$C$4:$AA$54,10,FALSE))</f>
        <v/>
      </c>
      <c r="AH7" s="426" t="str">
        <f>TRIM(VLOOKUP(AH1,'(Admin) Description Helper'!$C$4:$AA$54,10,FALSE))</f>
        <v/>
      </c>
      <c r="AI7" s="426" t="str">
        <f>TRIM(VLOOKUP(AI1,'(Admin) Description Helper'!$C$4:$AA$54,10,FALSE))</f>
        <v/>
      </c>
      <c r="AJ7" s="426" t="str">
        <f>TRIM(VLOOKUP(AJ1,'(Admin) Description Helper'!$C$4:$AA$54,10,FALSE))</f>
        <v/>
      </c>
      <c r="AK7" s="426" t="str">
        <f>TRIM(VLOOKUP(AK1,'(Admin) Description Helper'!$C$4:$AA$54,10,FALSE))</f>
        <v/>
      </c>
      <c r="AL7" s="426" t="str">
        <f>TRIM(VLOOKUP(AL1,'(Admin) Description Helper'!$C$4:$AA$54,10,FALSE))</f>
        <v/>
      </c>
      <c r="AM7" s="426" t="str">
        <f>TRIM(VLOOKUP(AM1,'(Admin) Description Helper'!$C$4:$AA$54,10,FALSE))</f>
        <v/>
      </c>
      <c r="AN7" s="426" t="str">
        <f>TRIM(VLOOKUP(AN1,'(Admin) Description Helper'!$C$4:$AA$54,10,FALSE))</f>
        <v/>
      </c>
      <c r="AO7" s="426" t="str">
        <f>TRIM(VLOOKUP(AO1,'(Admin) Description Helper'!$C$4:$AA$54,10,FALSE))</f>
        <v/>
      </c>
      <c r="AP7" s="426" t="str">
        <f>TRIM(VLOOKUP(AP1,'(Admin) Description Helper'!$C$4:$AA$54,10,FALSE))</f>
        <v/>
      </c>
      <c r="AQ7" s="426" t="str">
        <f>TRIM(VLOOKUP(AQ1,'(Admin) Description Helper'!$C$4:$AA$54,10,FALSE))</f>
        <v/>
      </c>
      <c r="AR7" s="426" t="str">
        <f>TRIM(VLOOKUP(AR1,'(Admin) Description Helper'!$C$4:$AA$54,10,FALSE))</f>
        <v/>
      </c>
      <c r="AS7" s="426" t="str">
        <f>TRIM(VLOOKUP(AS1,'(Admin) Description Helper'!$C$4:$AA$54,10,FALSE))</f>
        <v/>
      </c>
      <c r="AT7" s="426" t="str">
        <f>TRIM(VLOOKUP(AT1,'(Admin) Description Helper'!$C$4:$AA$54,10,FALSE))</f>
        <v/>
      </c>
      <c r="AU7" s="426" t="str">
        <f>TRIM(VLOOKUP(AU1,'(Admin) Description Helper'!$C$4:$AA$54,10,FALSE))</f>
        <v/>
      </c>
      <c r="AV7" s="426" t="str">
        <f>TRIM(VLOOKUP(AV1,'(Admin) Description Helper'!$C$4:$AA$54,10,FALSE))</f>
        <v/>
      </c>
      <c r="AW7" s="426" t="str">
        <f>TRIM(VLOOKUP(AW1,'(Admin) Description Helper'!$C$4:$AA$54,10,FALSE))</f>
        <v/>
      </c>
      <c r="AX7" s="426" t="str">
        <f>TRIM(VLOOKUP(AX1,'(Admin) Description Helper'!$C$4:$AA$54,10,FALSE))</f>
        <v/>
      </c>
      <c r="AY7" s="426" t="str">
        <f>TRIM(VLOOKUP(AY1,'(Admin) Description Helper'!$C$4:$AA$54,10,FALSE))</f>
        <v/>
      </c>
      <c r="AZ7" s="426" t="str">
        <f>TRIM(VLOOKUP(AZ1,'(Admin) Description Helper'!$C$4:$AA$54,10,FALSE))</f>
        <v/>
      </c>
      <c r="BA7" s="426" t="str">
        <f>TRIM(VLOOKUP(BA1,'(Admin) Description Helper'!$C$4:$AA$54,10,FALSE))</f>
        <v/>
      </c>
      <c r="BB7" s="426" t="str">
        <f>TRIM(VLOOKUP(BB1,'(Admin) Description Helper'!$C$4:$AA$54,10,FALSE))</f>
        <v/>
      </c>
    </row>
    <row r="8" spans="1:54" s="69" customFormat="1" ht="30" customHeight="1" outlineLevel="1" x14ac:dyDescent="0.25">
      <c r="A8" s="268"/>
      <c r="B8" s="295" t="s">
        <v>257</v>
      </c>
      <c r="C8" s="295"/>
      <c r="D8" s="113" t="str">
        <f>VLOOKUP(D1,'(Admin) Description Helper'!$C$4:$AA$54,12,FALSE)</f>
        <v>LACROIX Can Mango</v>
      </c>
      <c r="E8" s="426">
        <f>VLOOKUP(E1,'(Admin) Description Helper'!$C$4:$AA$54,12,FALSE)</f>
        <v>0</v>
      </c>
      <c r="F8" s="426">
        <f>VLOOKUP(F1,'(Admin) Description Helper'!$C$4:$AA$54,12,FALSE)</f>
        <v>0</v>
      </c>
      <c r="G8" s="426">
        <f>VLOOKUP(G1,'(Admin) Description Helper'!$C$4:$AA$54,12,FALSE)</f>
        <v>0</v>
      </c>
      <c r="H8" s="426">
        <f>VLOOKUP(H1,'(Admin) Description Helper'!$C$4:$AA$54,12,FALSE)</f>
        <v>0</v>
      </c>
      <c r="I8" s="426">
        <f>VLOOKUP(I1,'(Admin) Description Helper'!$C$4:$AA$54,12,FALSE)</f>
        <v>0</v>
      </c>
      <c r="J8" s="426">
        <f>VLOOKUP(J1,'(Admin) Description Helper'!$C$4:$AA$54,12,FALSE)</f>
        <v>0</v>
      </c>
      <c r="K8" s="426">
        <f>VLOOKUP(K1,'(Admin) Description Helper'!$C$4:$AA$54,12,FALSE)</f>
        <v>0</v>
      </c>
      <c r="L8" s="426">
        <f>VLOOKUP(L1,'(Admin) Description Helper'!$C$4:$AA$54,12,FALSE)</f>
        <v>0</v>
      </c>
      <c r="M8" s="426">
        <f>VLOOKUP(M1,'(Admin) Description Helper'!$C$4:$AA$54,12,FALSE)</f>
        <v>0</v>
      </c>
      <c r="N8" s="426">
        <f>VLOOKUP(N1,'(Admin) Description Helper'!$C$4:$AA$54,12,FALSE)</f>
        <v>0</v>
      </c>
      <c r="O8" s="426">
        <f>VLOOKUP(O1,'(Admin) Description Helper'!$C$4:$AA$54,12,FALSE)</f>
        <v>0</v>
      </c>
      <c r="P8" s="426">
        <f>VLOOKUP(P1,'(Admin) Description Helper'!$C$4:$AA$54,12,FALSE)</f>
        <v>0</v>
      </c>
      <c r="Q8" s="426">
        <f>VLOOKUP(Q1,'(Admin) Description Helper'!$C$4:$AA$54,12,FALSE)</f>
        <v>0</v>
      </c>
      <c r="R8" s="426">
        <f>VLOOKUP(R1,'(Admin) Description Helper'!$C$4:$AA$54,12,FALSE)</f>
        <v>0</v>
      </c>
      <c r="S8" s="426">
        <f>VLOOKUP(S1,'(Admin) Description Helper'!$C$4:$AA$54,12,FALSE)</f>
        <v>0</v>
      </c>
      <c r="T8" s="426">
        <f>VLOOKUP(T1,'(Admin) Description Helper'!$C$4:$AA$54,12,FALSE)</f>
        <v>0</v>
      </c>
      <c r="U8" s="426">
        <f>VLOOKUP(U1,'(Admin) Description Helper'!$C$4:$AA$54,12,FALSE)</f>
        <v>0</v>
      </c>
      <c r="V8" s="426">
        <f>VLOOKUP(V1,'(Admin) Description Helper'!$C$4:$AA$54,12,FALSE)</f>
        <v>0</v>
      </c>
      <c r="W8" s="426">
        <f>VLOOKUP(W1,'(Admin) Description Helper'!$C$4:$AA$54,12,FALSE)</f>
        <v>0</v>
      </c>
      <c r="X8" s="426">
        <f>VLOOKUP(X1,'(Admin) Description Helper'!$C$4:$AA$54,12,FALSE)</f>
        <v>0</v>
      </c>
      <c r="Y8" s="426">
        <f>VLOOKUP(Y1,'(Admin) Description Helper'!$C$4:$AA$54,12,FALSE)</f>
        <v>0</v>
      </c>
      <c r="Z8" s="426">
        <f>VLOOKUP(Z1,'(Admin) Description Helper'!$C$4:$AA$54,12,FALSE)</f>
        <v>0</v>
      </c>
      <c r="AA8" s="426">
        <f>VLOOKUP(AA1,'(Admin) Description Helper'!$C$4:$AA$54,12,FALSE)</f>
        <v>0</v>
      </c>
      <c r="AB8" s="426">
        <f>VLOOKUP(AB1,'(Admin) Description Helper'!$C$4:$AA$54,12,FALSE)</f>
        <v>0</v>
      </c>
      <c r="AC8" s="426">
        <f>VLOOKUP(AC1,'(Admin) Description Helper'!$C$4:$AA$54,12,FALSE)</f>
        <v>0</v>
      </c>
      <c r="AD8" s="426">
        <f>VLOOKUP(AD1,'(Admin) Description Helper'!$C$4:$AA$54,12,FALSE)</f>
        <v>0</v>
      </c>
      <c r="AE8" s="426">
        <f>VLOOKUP(AE1,'(Admin) Description Helper'!$C$4:$AA$54,12,FALSE)</f>
        <v>0</v>
      </c>
      <c r="AF8" s="426">
        <f>VLOOKUP(AF1,'(Admin) Description Helper'!$C$4:$AA$54,12,FALSE)</f>
        <v>0</v>
      </c>
      <c r="AG8" s="426">
        <f>VLOOKUP(AG1,'(Admin) Description Helper'!$C$4:$AA$54,12,FALSE)</f>
        <v>0</v>
      </c>
      <c r="AH8" s="426">
        <f>VLOOKUP(AH1,'(Admin) Description Helper'!$C$4:$AA$54,12,FALSE)</f>
        <v>0</v>
      </c>
      <c r="AI8" s="426">
        <f>VLOOKUP(AI1,'(Admin) Description Helper'!$C$4:$AA$54,12,FALSE)</f>
        <v>0</v>
      </c>
      <c r="AJ8" s="426">
        <f>VLOOKUP(AJ1,'(Admin) Description Helper'!$C$4:$AA$54,12,FALSE)</f>
        <v>0</v>
      </c>
      <c r="AK8" s="426">
        <f>VLOOKUP(AK1,'(Admin) Description Helper'!$C$4:$AA$54,12,FALSE)</f>
        <v>0</v>
      </c>
      <c r="AL8" s="426">
        <f>VLOOKUP(AL1,'(Admin) Description Helper'!$C$4:$AA$54,12,FALSE)</f>
        <v>0</v>
      </c>
      <c r="AM8" s="426">
        <f>VLOOKUP(AM1,'(Admin) Description Helper'!$C$4:$AA$54,12,FALSE)</f>
        <v>0</v>
      </c>
      <c r="AN8" s="426">
        <f>VLOOKUP(AN1,'(Admin) Description Helper'!$C$4:$AA$54,12,FALSE)</f>
        <v>0</v>
      </c>
      <c r="AO8" s="426">
        <f>VLOOKUP(AO1,'(Admin) Description Helper'!$C$4:$AA$54,12,FALSE)</f>
        <v>0</v>
      </c>
      <c r="AP8" s="426">
        <f>VLOOKUP(AP1,'(Admin) Description Helper'!$C$4:$AA$54,12,FALSE)</f>
        <v>0</v>
      </c>
      <c r="AQ8" s="426">
        <f>VLOOKUP(AQ1,'(Admin) Description Helper'!$C$4:$AA$54,12,FALSE)</f>
        <v>0</v>
      </c>
      <c r="AR8" s="426">
        <f>VLOOKUP(AR1,'(Admin) Description Helper'!$C$4:$AA$54,12,FALSE)</f>
        <v>0</v>
      </c>
      <c r="AS8" s="426">
        <f>VLOOKUP(AS1,'(Admin) Description Helper'!$C$4:$AA$54,12,FALSE)</f>
        <v>0</v>
      </c>
      <c r="AT8" s="426">
        <f>VLOOKUP(AT1,'(Admin) Description Helper'!$C$4:$AA$54,12,FALSE)</f>
        <v>0</v>
      </c>
      <c r="AU8" s="426">
        <f>VLOOKUP(AU1,'(Admin) Description Helper'!$C$4:$AA$54,12,FALSE)</f>
        <v>0</v>
      </c>
      <c r="AV8" s="426">
        <f>VLOOKUP(AV1,'(Admin) Description Helper'!$C$4:$AA$54,12,FALSE)</f>
        <v>0</v>
      </c>
      <c r="AW8" s="426">
        <f>VLOOKUP(AW1,'(Admin) Description Helper'!$C$4:$AA$54,12,FALSE)</f>
        <v>0</v>
      </c>
      <c r="AX8" s="426">
        <f>VLOOKUP(AX1,'(Admin) Description Helper'!$C$4:$AA$54,12,FALSE)</f>
        <v>0</v>
      </c>
      <c r="AY8" s="426">
        <f>VLOOKUP(AY1,'(Admin) Description Helper'!$C$4:$AA$54,12,FALSE)</f>
        <v>0</v>
      </c>
      <c r="AZ8" s="426">
        <f>VLOOKUP(AZ1,'(Admin) Description Helper'!$C$4:$AA$54,12,FALSE)</f>
        <v>0</v>
      </c>
      <c r="BA8" s="426">
        <f>VLOOKUP(BA1,'(Admin) Description Helper'!$C$4:$AA$54,12,FALSE)</f>
        <v>0</v>
      </c>
      <c r="BB8" s="426">
        <f>VLOOKUP(BB1,'(Admin) Description Helper'!$C$4:$AA$54,12,FALSE)</f>
        <v>0</v>
      </c>
    </row>
    <row r="9" spans="1:54" s="69" customFormat="1" ht="15" customHeight="1" outlineLevel="1" thickBot="1" x14ac:dyDescent="0.3">
      <c r="A9" s="241"/>
      <c r="B9" s="417" t="s">
        <v>258</v>
      </c>
      <c r="C9" s="417"/>
      <c r="D9" s="130" t="str">
        <f>VLOOKUP(D1,'(Admin) Description Helper'!$C$4:$AA$54,14,FALSE)</f>
        <v>LACROIX Can Mango</v>
      </c>
      <c r="E9" s="429" t="str">
        <f>TRIM(VLOOKUP(E1,'(Admin) Description Helper'!$C$4:$AA$54,14,FALSE))</f>
        <v/>
      </c>
      <c r="F9" s="429" t="str">
        <f>TRIM(VLOOKUP(F1,'(Admin) Description Helper'!$C$4:$AA$54,14,FALSE))</f>
        <v/>
      </c>
      <c r="G9" s="429" t="str">
        <f>TRIM(VLOOKUP(G1,'(Admin) Description Helper'!$C$4:$AA$54,14,FALSE))</f>
        <v/>
      </c>
      <c r="H9" s="429" t="str">
        <f>TRIM(VLOOKUP(H1,'(Admin) Description Helper'!$C$4:$AA$54,14,FALSE))</f>
        <v/>
      </c>
      <c r="I9" s="429" t="str">
        <f>TRIM(VLOOKUP(I1,'(Admin) Description Helper'!$C$4:$AA$54,14,FALSE))</f>
        <v/>
      </c>
      <c r="J9" s="429" t="str">
        <f>TRIM(VLOOKUP(J1,'(Admin) Description Helper'!$C$4:$AA$54,14,FALSE))</f>
        <v/>
      </c>
      <c r="K9" s="429" t="str">
        <f>TRIM(VLOOKUP(K1,'(Admin) Description Helper'!$C$4:$AA$54,14,FALSE))</f>
        <v/>
      </c>
      <c r="L9" s="429" t="str">
        <f>TRIM(VLOOKUP(L1,'(Admin) Description Helper'!$C$4:$AA$54,14,FALSE))</f>
        <v/>
      </c>
      <c r="M9" s="429" t="str">
        <f>TRIM(VLOOKUP(M1,'(Admin) Description Helper'!$C$4:$AA$54,14,FALSE))</f>
        <v/>
      </c>
      <c r="N9" s="429" t="str">
        <f>TRIM(VLOOKUP(N1,'(Admin) Description Helper'!$C$4:$AA$54,14,FALSE))</f>
        <v/>
      </c>
      <c r="O9" s="429" t="str">
        <f>TRIM(VLOOKUP(O1,'(Admin) Description Helper'!$C$4:$AA$54,14,FALSE))</f>
        <v/>
      </c>
      <c r="P9" s="429" t="str">
        <f>TRIM(VLOOKUP(P1,'(Admin) Description Helper'!$C$4:$AA$54,14,FALSE))</f>
        <v/>
      </c>
      <c r="Q9" s="429" t="str">
        <f>TRIM(VLOOKUP(Q1,'(Admin) Description Helper'!$C$4:$AA$54,14,FALSE))</f>
        <v/>
      </c>
      <c r="R9" s="429" t="str">
        <f>TRIM(VLOOKUP(R1,'(Admin) Description Helper'!$C$4:$AA$54,14,FALSE))</f>
        <v/>
      </c>
      <c r="S9" s="429" t="str">
        <f>TRIM(VLOOKUP(S1,'(Admin) Description Helper'!$C$4:$AA$54,14,FALSE))</f>
        <v/>
      </c>
      <c r="T9" s="429" t="str">
        <f>TRIM(VLOOKUP(T1,'(Admin) Description Helper'!$C$4:$AA$54,14,FALSE))</f>
        <v/>
      </c>
      <c r="U9" s="429" t="str">
        <f>TRIM(VLOOKUP(U1,'(Admin) Description Helper'!$C$4:$AA$54,14,FALSE))</f>
        <v/>
      </c>
      <c r="V9" s="429" t="str">
        <f>TRIM(VLOOKUP(V1,'(Admin) Description Helper'!$C$4:$AA$54,14,FALSE))</f>
        <v/>
      </c>
      <c r="W9" s="429" t="str">
        <f>TRIM(VLOOKUP(W1,'(Admin) Description Helper'!$C$4:$AA$54,14,FALSE))</f>
        <v/>
      </c>
      <c r="X9" s="429" t="str">
        <f>TRIM(VLOOKUP(X1,'(Admin) Description Helper'!$C$4:$AA$54,14,FALSE))</f>
        <v/>
      </c>
      <c r="Y9" s="429" t="str">
        <f>TRIM(VLOOKUP(Y1,'(Admin) Description Helper'!$C$4:$AA$54,14,FALSE))</f>
        <v/>
      </c>
      <c r="Z9" s="429" t="str">
        <f>TRIM(VLOOKUP(Z1,'(Admin) Description Helper'!$C$4:$AA$54,14,FALSE))</f>
        <v/>
      </c>
      <c r="AA9" s="429" t="str">
        <f>TRIM(VLOOKUP(AA1,'(Admin) Description Helper'!$C$4:$AA$54,14,FALSE))</f>
        <v/>
      </c>
      <c r="AB9" s="429" t="str">
        <f>TRIM(VLOOKUP(AB1,'(Admin) Description Helper'!$C$4:$AA$54,14,FALSE))</f>
        <v/>
      </c>
      <c r="AC9" s="429" t="str">
        <f>TRIM(VLOOKUP(AC1,'(Admin) Description Helper'!$C$4:$AA$54,14,FALSE))</f>
        <v/>
      </c>
      <c r="AD9" s="429" t="str">
        <f>TRIM(VLOOKUP(AD1,'(Admin) Description Helper'!$C$4:$AA$54,14,FALSE))</f>
        <v/>
      </c>
      <c r="AE9" s="429" t="str">
        <f>TRIM(VLOOKUP(AE1,'(Admin) Description Helper'!$C$4:$AA$54,14,FALSE))</f>
        <v/>
      </c>
      <c r="AF9" s="429" t="str">
        <f>TRIM(VLOOKUP(AF1,'(Admin) Description Helper'!$C$4:$AA$54,14,FALSE))</f>
        <v/>
      </c>
      <c r="AG9" s="429" t="str">
        <f>TRIM(VLOOKUP(AG1,'(Admin) Description Helper'!$C$4:$AA$54,14,FALSE))</f>
        <v/>
      </c>
      <c r="AH9" s="429" t="str">
        <f>TRIM(VLOOKUP(AH1,'(Admin) Description Helper'!$C$4:$AA$54,14,FALSE))</f>
        <v/>
      </c>
      <c r="AI9" s="429" t="str">
        <f>TRIM(VLOOKUP(AI1,'(Admin) Description Helper'!$C$4:$AA$54,14,FALSE))</f>
        <v/>
      </c>
      <c r="AJ9" s="429" t="str">
        <f>TRIM(VLOOKUP(AJ1,'(Admin) Description Helper'!$C$4:$AA$54,14,FALSE))</f>
        <v/>
      </c>
      <c r="AK9" s="429" t="str">
        <f>TRIM(VLOOKUP(AK1,'(Admin) Description Helper'!$C$4:$AA$54,14,FALSE))</f>
        <v/>
      </c>
      <c r="AL9" s="429" t="str">
        <f>TRIM(VLOOKUP(AL1,'(Admin) Description Helper'!$C$4:$AA$54,14,FALSE))</f>
        <v/>
      </c>
      <c r="AM9" s="429" t="str">
        <f>TRIM(VLOOKUP(AM1,'(Admin) Description Helper'!$C$4:$AA$54,14,FALSE))</f>
        <v/>
      </c>
      <c r="AN9" s="429" t="str">
        <f>TRIM(VLOOKUP(AN1,'(Admin) Description Helper'!$C$4:$AA$54,14,FALSE))</f>
        <v/>
      </c>
      <c r="AO9" s="429" t="str">
        <f>TRIM(VLOOKUP(AO1,'(Admin) Description Helper'!$C$4:$AA$54,14,FALSE))</f>
        <v/>
      </c>
      <c r="AP9" s="429" t="str">
        <f>TRIM(VLOOKUP(AP1,'(Admin) Description Helper'!$C$4:$AA$54,14,FALSE))</f>
        <v/>
      </c>
      <c r="AQ9" s="429" t="str">
        <f>TRIM(VLOOKUP(AQ1,'(Admin) Description Helper'!$C$4:$AA$54,14,FALSE))</f>
        <v/>
      </c>
      <c r="AR9" s="429" t="str">
        <f>TRIM(VLOOKUP(AR1,'(Admin) Description Helper'!$C$4:$AA$54,14,FALSE))</f>
        <v/>
      </c>
      <c r="AS9" s="429" t="str">
        <f>TRIM(VLOOKUP(AS1,'(Admin) Description Helper'!$C$4:$AA$54,14,FALSE))</f>
        <v/>
      </c>
      <c r="AT9" s="429" t="str">
        <f>TRIM(VLOOKUP(AT1,'(Admin) Description Helper'!$C$4:$AA$54,14,FALSE))</f>
        <v/>
      </c>
      <c r="AU9" s="429" t="str">
        <f>TRIM(VLOOKUP(AU1,'(Admin) Description Helper'!$C$4:$AA$54,14,FALSE))</f>
        <v/>
      </c>
      <c r="AV9" s="429" t="str">
        <f>TRIM(VLOOKUP(AV1,'(Admin) Description Helper'!$C$4:$AA$54,14,FALSE))</f>
        <v/>
      </c>
      <c r="AW9" s="429" t="str">
        <f>TRIM(VLOOKUP(AW1,'(Admin) Description Helper'!$C$4:$AA$54,14,FALSE))</f>
        <v/>
      </c>
      <c r="AX9" s="429" t="str">
        <f>TRIM(VLOOKUP(AX1,'(Admin) Description Helper'!$C$4:$AA$54,14,FALSE))</f>
        <v/>
      </c>
      <c r="AY9" s="429" t="str">
        <f>TRIM(VLOOKUP(AY1,'(Admin) Description Helper'!$C$4:$AA$54,14,FALSE))</f>
        <v/>
      </c>
      <c r="AZ9" s="429" t="str">
        <f>TRIM(VLOOKUP(AZ1,'(Admin) Description Helper'!$C$4:$AA$54,14,FALSE))</f>
        <v/>
      </c>
      <c r="BA9" s="429" t="str">
        <f>TRIM(VLOOKUP(BA1,'(Admin) Description Helper'!$C$4:$AA$54,14,FALSE))</f>
        <v/>
      </c>
      <c r="BB9" s="429" t="str">
        <f>TRIM(VLOOKUP(BB1,'(Admin) Description Helper'!$C$4:$AA$54,14,FALSE))</f>
        <v/>
      </c>
    </row>
    <row r="10" spans="1:54" s="69" customFormat="1" ht="15" customHeight="1" x14ac:dyDescent="0.25">
      <c r="A10" s="414" t="s">
        <v>283</v>
      </c>
      <c r="B10" s="373" t="s">
        <v>279</v>
      </c>
      <c r="C10" s="373"/>
      <c r="D10" s="116" t="str">
        <f ca="1">VLOOKUP(D$1,'Procurement Review'!$B$4:$BD$54,20,FALSE)</f>
        <v>Yes</v>
      </c>
      <c r="E10" s="430" t="str">
        <f ca="1">VLOOKUP(E$1,'Procurement Review'!$B$4:$BD$54,20,FALSE)</f>
        <v>-</v>
      </c>
      <c r="F10" s="430" t="str">
        <f ca="1">VLOOKUP(F$1,'Procurement Review'!$B$4:$BD$54,20,FALSE)</f>
        <v>-</v>
      </c>
      <c r="G10" s="430" t="str">
        <f ca="1">VLOOKUP(G$1,'Procurement Review'!$B$4:$BD$54,20,FALSE)</f>
        <v>-</v>
      </c>
      <c r="H10" s="430" t="str">
        <f ca="1">VLOOKUP(H$1,'Procurement Review'!$B$4:$BD$54,20,FALSE)</f>
        <v>-</v>
      </c>
      <c r="I10" s="430" t="str">
        <f ca="1">VLOOKUP(I$1,'Procurement Review'!$B$4:$BD$54,20,FALSE)</f>
        <v>-</v>
      </c>
      <c r="J10" s="430" t="str">
        <f ca="1">VLOOKUP(J$1,'Procurement Review'!$B$4:$BD$54,20,FALSE)</f>
        <v>-</v>
      </c>
      <c r="K10" s="430" t="str">
        <f ca="1">VLOOKUP(K$1,'Procurement Review'!$B$4:$BD$54,20,FALSE)</f>
        <v>-</v>
      </c>
      <c r="L10" s="430" t="str">
        <f ca="1">VLOOKUP(L$1,'Procurement Review'!$B$4:$BD$54,20,FALSE)</f>
        <v>-</v>
      </c>
      <c r="M10" s="430" t="str">
        <f ca="1">VLOOKUP(M$1,'Procurement Review'!$B$4:$BD$54,20,FALSE)</f>
        <v>-</v>
      </c>
      <c r="N10" s="430" t="str">
        <f ca="1">VLOOKUP(N$1,'Procurement Review'!$B$4:$BD$54,20,FALSE)</f>
        <v>-</v>
      </c>
      <c r="O10" s="430" t="str">
        <f ca="1">VLOOKUP(O$1,'Procurement Review'!$B$4:$BD$54,20,FALSE)</f>
        <v>-</v>
      </c>
      <c r="P10" s="430" t="str">
        <f ca="1">VLOOKUP(P$1,'Procurement Review'!$B$4:$BD$54,20,FALSE)</f>
        <v>-</v>
      </c>
      <c r="Q10" s="430" t="str">
        <f ca="1">VLOOKUP(Q$1,'Procurement Review'!$B$4:$BD$54,20,FALSE)</f>
        <v>-</v>
      </c>
      <c r="R10" s="430" t="str">
        <f ca="1">VLOOKUP(R$1,'Procurement Review'!$B$4:$BD$54,20,FALSE)</f>
        <v>-</v>
      </c>
      <c r="S10" s="430" t="str">
        <f ca="1">VLOOKUP(S$1,'Procurement Review'!$B$4:$BD$54,20,FALSE)</f>
        <v>-</v>
      </c>
      <c r="T10" s="430" t="str">
        <f ca="1">VLOOKUP(T$1,'Procurement Review'!$B$4:$BD$54,20,FALSE)</f>
        <v>-</v>
      </c>
      <c r="U10" s="430" t="str">
        <f ca="1">VLOOKUP(U$1,'Procurement Review'!$B$4:$BD$54,20,FALSE)</f>
        <v>-</v>
      </c>
      <c r="V10" s="430" t="str">
        <f ca="1">VLOOKUP(V$1,'Procurement Review'!$B$4:$BD$54,20,FALSE)</f>
        <v>-</v>
      </c>
      <c r="W10" s="430" t="str">
        <f ca="1">VLOOKUP(W$1,'Procurement Review'!$B$4:$BD$54,20,FALSE)</f>
        <v>-</v>
      </c>
      <c r="X10" s="430" t="str">
        <f ca="1">VLOOKUP(X$1,'Procurement Review'!$B$4:$BD$54,20,FALSE)</f>
        <v>-</v>
      </c>
      <c r="Y10" s="430" t="str">
        <f ca="1">VLOOKUP(Y$1,'Procurement Review'!$B$4:$BD$54,20,FALSE)</f>
        <v>-</v>
      </c>
      <c r="Z10" s="430" t="str">
        <f ca="1">VLOOKUP(Z$1,'Procurement Review'!$B$4:$BD$54,20,FALSE)</f>
        <v>-</v>
      </c>
      <c r="AA10" s="430" t="str">
        <f ca="1">VLOOKUP(AA$1,'Procurement Review'!$B$4:$BD$54,20,FALSE)</f>
        <v>-</v>
      </c>
      <c r="AB10" s="430" t="str">
        <f ca="1">VLOOKUP(AB$1,'Procurement Review'!$B$4:$BD$54,20,FALSE)</f>
        <v>-</v>
      </c>
      <c r="AC10" s="430" t="str">
        <f ca="1">VLOOKUP(AC$1,'Procurement Review'!$B$4:$BD$54,20,FALSE)</f>
        <v>-</v>
      </c>
      <c r="AD10" s="430" t="str">
        <f ca="1">VLOOKUP(AD$1,'Procurement Review'!$B$4:$BD$54,20,FALSE)</f>
        <v>-</v>
      </c>
      <c r="AE10" s="430" t="str">
        <f ca="1">VLOOKUP(AE$1,'Procurement Review'!$B$4:$BD$54,20,FALSE)</f>
        <v>-</v>
      </c>
      <c r="AF10" s="430" t="str">
        <f ca="1">VLOOKUP(AF$1,'Procurement Review'!$B$4:$BD$54,20,FALSE)</f>
        <v>-</v>
      </c>
      <c r="AG10" s="430" t="str">
        <f ca="1">VLOOKUP(AG$1,'Procurement Review'!$B$4:$BD$54,20,FALSE)</f>
        <v>-</v>
      </c>
      <c r="AH10" s="430" t="str">
        <f ca="1">VLOOKUP(AH$1,'Procurement Review'!$B$4:$BD$54,20,FALSE)</f>
        <v>-</v>
      </c>
      <c r="AI10" s="430" t="str">
        <f ca="1">VLOOKUP(AI$1,'Procurement Review'!$B$4:$BD$54,20,FALSE)</f>
        <v>-</v>
      </c>
      <c r="AJ10" s="430" t="str">
        <f ca="1">VLOOKUP(AJ$1,'Procurement Review'!$B$4:$BD$54,20,FALSE)</f>
        <v>-</v>
      </c>
      <c r="AK10" s="430" t="str">
        <f ca="1">VLOOKUP(AK$1,'Procurement Review'!$B$4:$BD$54,20,FALSE)</f>
        <v>-</v>
      </c>
      <c r="AL10" s="430" t="str">
        <f ca="1">VLOOKUP(AL$1,'Procurement Review'!$B$4:$BD$54,20,FALSE)</f>
        <v>-</v>
      </c>
      <c r="AM10" s="430" t="str">
        <f ca="1">VLOOKUP(AM$1,'Procurement Review'!$B$4:$BD$54,20,FALSE)</f>
        <v>-</v>
      </c>
      <c r="AN10" s="430" t="str">
        <f ca="1">VLOOKUP(AN$1,'Procurement Review'!$B$4:$BD$54,20,FALSE)</f>
        <v>-</v>
      </c>
      <c r="AO10" s="430" t="str">
        <f ca="1">VLOOKUP(AO$1,'Procurement Review'!$B$4:$BD$54,20,FALSE)</f>
        <v>-</v>
      </c>
      <c r="AP10" s="430" t="str">
        <f ca="1">VLOOKUP(AP$1,'Procurement Review'!$B$4:$BD$54,20,FALSE)</f>
        <v>-</v>
      </c>
      <c r="AQ10" s="430" t="str">
        <f ca="1">VLOOKUP(AQ$1,'Procurement Review'!$B$4:$BD$54,20,FALSE)</f>
        <v>-</v>
      </c>
      <c r="AR10" s="430" t="str">
        <f ca="1">VLOOKUP(AR$1,'Procurement Review'!$B$4:$BD$54,20,FALSE)</f>
        <v>-</v>
      </c>
      <c r="AS10" s="430" t="str">
        <f ca="1">VLOOKUP(AS$1,'Procurement Review'!$B$4:$BD$54,20,FALSE)</f>
        <v>-</v>
      </c>
      <c r="AT10" s="430" t="str">
        <f ca="1">VLOOKUP(AT$1,'Procurement Review'!$B$4:$BD$54,20,FALSE)</f>
        <v>-</v>
      </c>
      <c r="AU10" s="430" t="str">
        <f ca="1">VLOOKUP(AU$1,'Procurement Review'!$B$4:$BD$54,20,FALSE)</f>
        <v>-</v>
      </c>
      <c r="AV10" s="430" t="str">
        <f ca="1">VLOOKUP(AV$1,'Procurement Review'!$B$4:$BD$54,20,FALSE)</f>
        <v>-</v>
      </c>
      <c r="AW10" s="430" t="str">
        <f ca="1">VLOOKUP(AW$1,'Procurement Review'!$B$4:$BD$54,20,FALSE)</f>
        <v>-</v>
      </c>
      <c r="AX10" s="430" t="str">
        <f ca="1">VLOOKUP(AX$1,'Procurement Review'!$B$4:$BD$54,20,FALSE)</f>
        <v>-</v>
      </c>
      <c r="AY10" s="430" t="str">
        <f ca="1">VLOOKUP(AY$1,'Procurement Review'!$B$4:$BD$54,20,FALSE)</f>
        <v>-</v>
      </c>
      <c r="AZ10" s="430" t="str">
        <f ca="1">VLOOKUP(AZ$1,'Procurement Review'!$B$4:$BD$54,20,FALSE)</f>
        <v>-</v>
      </c>
      <c r="BA10" s="430" t="str">
        <f ca="1">VLOOKUP(BA$1,'Procurement Review'!$B$4:$BD$54,20,FALSE)</f>
        <v>-</v>
      </c>
      <c r="BB10" s="430" t="str">
        <f ca="1">VLOOKUP(BB$1,'Procurement Review'!$B$4:$BD$54,20,FALSE)</f>
        <v>-</v>
      </c>
    </row>
    <row r="11" spans="1:54" ht="30" outlineLevel="1" x14ac:dyDescent="0.25">
      <c r="A11" s="415"/>
      <c r="B11" s="420" t="s">
        <v>246</v>
      </c>
      <c r="C11" s="420"/>
      <c r="D11" s="113" t="str">
        <f ca="1">VLOOKUP(D1,'(Admin) Description Helper'!$C$4:$AA$54,18,FALSE)</f>
        <v>La Croix Sparkling Water Mango (8 pk)</v>
      </c>
      <c r="E11" s="426" t="str">
        <f ca="1">TRIM(VLOOKUP(E1,'(Admin) Description Helper'!$C$4:$AA$54,18,FALSE))</f>
        <v/>
      </c>
      <c r="F11" s="426" t="str">
        <f ca="1">TRIM(VLOOKUP(F1,'(Admin) Description Helper'!$C$4:$AA$54,18,FALSE))</f>
        <v/>
      </c>
      <c r="G11" s="426" t="str">
        <f ca="1">TRIM(VLOOKUP(G1,'(Admin) Description Helper'!$C$4:$AA$54,18,FALSE))</f>
        <v/>
      </c>
      <c r="H11" s="426" t="str">
        <f ca="1">TRIM(VLOOKUP(H1,'(Admin) Description Helper'!$C$4:$AA$54,18,FALSE))</f>
        <v/>
      </c>
      <c r="I11" s="426" t="str">
        <f ca="1">TRIM(VLOOKUP(I1,'(Admin) Description Helper'!$C$4:$AA$54,18,FALSE))</f>
        <v/>
      </c>
      <c r="J11" s="426" t="str">
        <f ca="1">TRIM(VLOOKUP(J1,'(Admin) Description Helper'!$C$4:$AA$54,18,FALSE))</f>
        <v/>
      </c>
      <c r="K11" s="426" t="str">
        <f ca="1">TRIM(VLOOKUP(K1,'(Admin) Description Helper'!$C$4:$AA$54,18,FALSE))</f>
        <v/>
      </c>
      <c r="L11" s="426" t="str">
        <f ca="1">TRIM(VLOOKUP(L1,'(Admin) Description Helper'!$C$4:$AA$54,18,FALSE))</f>
        <v/>
      </c>
      <c r="M11" s="426" t="str">
        <f ca="1">TRIM(VLOOKUP(M1,'(Admin) Description Helper'!$C$4:$AA$54,18,FALSE))</f>
        <v/>
      </c>
      <c r="N11" s="426" t="str">
        <f ca="1">TRIM(VLOOKUP(N1,'(Admin) Description Helper'!$C$4:$AA$54,18,FALSE))</f>
        <v/>
      </c>
      <c r="O11" s="426" t="str">
        <f ca="1">TRIM(VLOOKUP(O1,'(Admin) Description Helper'!$C$4:$AA$54,18,FALSE))</f>
        <v/>
      </c>
      <c r="P11" s="426" t="str">
        <f ca="1">TRIM(VLOOKUP(P1,'(Admin) Description Helper'!$C$4:$AA$54,18,FALSE))</f>
        <v/>
      </c>
      <c r="Q11" s="426" t="str">
        <f ca="1">TRIM(VLOOKUP(Q1,'(Admin) Description Helper'!$C$4:$AA$54,18,FALSE))</f>
        <v/>
      </c>
      <c r="R11" s="426" t="str">
        <f ca="1">TRIM(VLOOKUP(R1,'(Admin) Description Helper'!$C$4:$AA$54,18,FALSE))</f>
        <v/>
      </c>
      <c r="S11" s="426" t="str">
        <f ca="1">TRIM(VLOOKUP(S1,'(Admin) Description Helper'!$C$4:$AA$54,18,FALSE))</f>
        <v/>
      </c>
      <c r="T11" s="426" t="str">
        <f ca="1">TRIM(VLOOKUP(T1,'(Admin) Description Helper'!$C$4:$AA$54,18,FALSE))</f>
        <v/>
      </c>
      <c r="U11" s="426" t="str">
        <f ca="1">TRIM(VLOOKUP(U1,'(Admin) Description Helper'!$C$4:$AA$54,18,FALSE))</f>
        <v/>
      </c>
      <c r="V11" s="426" t="str">
        <f ca="1">TRIM(VLOOKUP(V1,'(Admin) Description Helper'!$C$4:$AA$54,18,FALSE))</f>
        <v/>
      </c>
      <c r="W11" s="426" t="str">
        <f ca="1">TRIM(VLOOKUP(W1,'(Admin) Description Helper'!$C$4:$AA$54,18,FALSE))</f>
        <v/>
      </c>
      <c r="X11" s="426" t="str">
        <f ca="1">TRIM(VLOOKUP(X1,'(Admin) Description Helper'!$C$4:$AA$54,18,FALSE))</f>
        <v/>
      </c>
      <c r="Y11" s="426" t="str">
        <f ca="1">TRIM(VLOOKUP(Y1,'(Admin) Description Helper'!$C$4:$AA$54,18,FALSE))</f>
        <v/>
      </c>
      <c r="Z11" s="426" t="str">
        <f ca="1">TRIM(VLOOKUP(Z1,'(Admin) Description Helper'!$C$4:$AA$54,18,FALSE))</f>
        <v/>
      </c>
      <c r="AA11" s="426" t="str">
        <f ca="1">TRIM(VLOOKUP(AA1,'(Admin) Description Helper'!$C$4:$AA$54,18,FALSE))</f>
        <v/>
      </c>
      <c r="AB11" s="426" t="str">
        <f ca="1">TRIM(VLOOKUP(AB1,'(Admin) Description Helper'!$C$4:$AA$54,18,FALSE))</f>
        <v/>
      </c>
      <c r="AC11" s="426" t="str">
        <f ca="1">TRIM(VLOOKUP(AC1,'(Admin) Description Helper'!$C$4:$AA$54,18,FALSE))</f>
        <v/>
      </c>
      <c r="AD11" s="426" t="str">
        <f ca="1">TRIM(VLOOKUP(AD1,'(Admin) Description Helper'!$C$4:$AA$54,18,FALSE))</f>
        <v/>
      </c>
      <c r="AE11" s="426" t="str">
        <f ca="1">TRIM(VLOOKUP(AE1,'(Admin) Description Helper'!$C$4:$AA$54,18,FALSE))</f>
        <v/>
      </c>
      <c r="AF11" s="426" t="str">
        <f ca="1">TRIM(VLOOKUP(AF1,'(Admin) Description Helper'!$C$4:$AA$54,18,FALSE))</f>
        <v/>
      </c>
      <c r="AG11" s="426" t="str">
        <f ca="1">TRIM(VLOOKUP(AG1,'(Admin) Description Helper'!$C$4:$AA$54,18,FALSE))</f>
        <v/>
      </c>
      <c r="AH11" s="426" t="str">
        <f ca="1">TRIM(VLOOKUP(AH1,'(Admin) Description Helper'!$C$4:$AA$54,18,FALSE))</f>
        <v/>
      </c>
      <c r="AI11" s="426" t="str">
        <f ca="1">TRIM(VLOOKUP(AI1,'(Admin) Description Helper'!$C$4:$AA$54,18,FALSE))</f>
        <v/>
      </c>
      <c r="AJ11" s="426" t="str">
        <f ca="1">TRIM(VLOOKUP(AJ1,'(Admin) Description Helper'!$C$4:$AA$54,18,FALSE))</f>
        <v/>
      </c>
      <c r="AK11" s="426" t="str">
        <f ca="1">TRIM(VLOOKUP(AK1,'(Admin) Description Helper'!$C$4:$AA$54,18,FALSE))</f>
        <v/>
      </c>
      <c r="AL11" s="426" t="str">
        <f ca="1">TRIM(VLOOKUP(AL1,'(Admin) Description Helper'!$C$4:$AA$54,18,FALSE))</f>
        <v/>
      </c>
      <c r="AM11" s="426" t="str">
        <f ca="1">TRIM(VLOOKUP(AM1,'(Admin) Description Helper'!$C$4:$AA$54,18,FALSE))</f>
        <v/>
      </c>
      <c r="AN11" s="426" t="str">
        <f ca="1">TRIM(VLOOKUP(AN1,'(Admin) Description Helper'!$C$4:$AA$54,18,FALSE))</f>
        <v/>
      </c>
      <c r="AO11" s="426" t="str">
        <f ca="1">TRIM(VLOOKUP(AO1,'(Admin) Description Helper'!$C$4:$AA$54,18,FALSE))</f>
        <v/>
      </c>
      <c r="AP11" s="426" t="str">
        <f ca="1">TRIM(VLOOKUP(AP1,'(Admin) Description Helper'!$C$4:$AA$54,18,FALSE))</f>
        <v/>
      </c>
      <c r="AQ11" s="426" t="str">
        <f ca="1">TRIM(VLOOKUP(AQ1,'(Admin) Description Helper'!$C$4:$AA$54,18,FALSE))</f>
        <v/>
      </c>
      <c r="AR11" s="426" t="str">
        <f ca="1">TRIM(VLOOKUP(AR1,'(Admin) Description Helper'!$C$4:$AA$54,18,FALSE))</f>
        <v/>
      </c>
      <c r="AS11" s="426" t="str">
        <f ca="1">TRIM(VLOOKUP(AS1,'(Admin) Description Helper'!$C$4:$AA$54,18,FALSE))</f>
        <v/>
      </c>
      <c r="AT11" s="426" t="str">
        <f ca="1">TRIM(VLOOKUP(AT1,'(Admin) Description Helper'!$C$4:$AA$54,18,FALSE))</f>
        <v/>
      </c>
      <c r="AU11" s="426" t="str">
        <f ca="1">TRIM(VLOOKUP(AU1,'(Admin) Description Helper'!$C$4:$AA$54,18,FALSE))</f>
        <v/>
      </c>
      <c r="AV11" s="426" t="str">
        <f ca="1">TRIM(VLOOKUP(AV1,'(Admin) Description Helper'!$C$4:$AA$54,18,FALSE))</f>
        <v/>
      </c>
      <c r="AW11" s="426" t="str">
        <f ca="1">TRIM(VLOOKUP(AW1,'(Admin) Description Helper'!$C$4:$AA$54,18,FALSE))</f>
        <v/>
      </c>
      <c r="AX11" s="426" t="str">
        <f ca="1">TRIM(VLOOKUP(AX1,'(Admin) Description Helper'!$C$4:$AA$54,18,FALSE))</f>
        <v/>
      </c>
      <c r="AY11" s="426" t="str">
        <f ca="1">TRIM(VLOOKUP(AY1,'(Admin) Description Helper'!$C$4:$AA$54,18,FALSE))</f>
        <v/>
      </c>
      <c r="AZ11" s="426" t="str">
        <f ca="1">TRIM(VLOOKUP(AZ1,'(Admin) Description Helper'!$C$4:$AA$54,18,FALSE))</f>
        <v/>
      </c>
      <c r="BA11" s="426" t="str">
        <f ca="1">TRIM(VLOOKUP(BA1,'(Admin) Description Helper'!$C$4:$AA$54,18,FALSE))</f>
        <v/>
      </c>
      <c r="BB11" s="426" t="str">
        <f ca="1">TRIM(VLOOKUP(BB1,'(Admin) Description Helper'!$C$4:$AA$54,18,FALSE))</f>
        <v/>
      </c>
    </row>
    <row r="12" spans="1:54" ht="15" customHeight="1" outlineLevel="1" x14ac:dyDescent="0.25">
      <c r="A12" s="415"/>
      <c r="B12" s="377" t="s">
        <v>284</v>
      </c>
      <c r="C12" s="377"/>
      <c r="D12" s="132" t="str">
        <f>_xlfn.IFS(D27="Scale Label",'SKU Information'!D14,'SKU Information'!D15=TRUE,'SKU Information'!D14,'SKU Information'!D14="0000000000000","",OR(ISBLANK('SKU Information'!D13),'SKU Information'!D15=FALSE),"VALIDATE UPC")</f>
        <v>0001299332103</v>
      </c>
      <c r="E12" s="431" t="str">
        <f>TRIM(_xlfn.IFS(E27="Scale Label",'SKU Information'!E14,'SKU Information'!E15=TRUE,'SKU Information'!E14,'SKU Information'!E14="0000000000000","",OR(ISBLANK('SKU Information'!E13),'SKU Information'!E15=FALSE),"VALIDATE UPC"))</f>
        <v/>
      </c>
      <c r="F12" s="431" t="str">
        <f>TRIM(_xlfn.IFS(F27="Scale Label",'SKU Information'!F14,'SKU Information'!F15=TRUE,'SKU Information'!F14,'SKU Information'!F14="0000000000000","",OR(ISBLANK('SKU Information'!F13),'SKU Information'!F15=FALSE),"VALIDATE UPC"))</f>
        <v/>
      </c>
      <c r="G12" s="431" t="str">
        <f>TRIM(_xlfn.IFS(G27="Scale Label",'SKU Information'!G14,'SKU Information'!G15=TRUE,'SKU Information'!G14,'SKU Information'!G14="0000000000000","",OR(ISBLANK('SKU Information'!G13),'SKU Information'!G15=FALSE),"VALIDATE UPC"))</f>
        <v/>
      </c>
      <c r="H12" s="431" t="str">
        <f>TRIM(_xlfn.IFS(H27="Scale Label",'SKU Information'!H14,'SKU Information'!H15=TRUE,'SKU Information'!H14,'SKU Information'!H14="0000000000000","",OR(ISBLANK('SKU Information'!H13),'SKU Information'!H15=FALSE),"VALIDATE UPC"))</f>
        <v/>
      </c>
      <c r="I12" s="431" t="str">
        <f>TRIM(_xlfn.IFS(I27="Scale Label",'SKU Information'!I14,'SKU Information'!I15=TRUE,'SKU Information'!I14,'SKU Information'!I14="0000000000000","",OR(ISBLANK('SKU Information'!I13),'SKU Information'!I15=FALSE),"VALIDATE UPC"))</f>
        <v/>
      </c>
      <c r="J12" s="431" t="str">
        <f>TRIM(_xlfn.IFS(J27="Scale Label",'SKU Information'!J14,'SKU Information'!J15=TRUE,'SKU Information'!J14,'SKU Information'!J14="0000000000000","",OR(ISBLANK('SKU Information'!J13),'SKU Information'!J15=FALSE),"VALIDATE UPC"))</f>
        <v/>
      </c>
      <c r="K12" s="431" t="str">
        <f>TRIM(_xlfn.IFS(K27="Scale Label",'SKU Information'!K14,'SKU Information'!K15=TRUE,'SKU Information'!K14,'SKU Information'!K14="0000000000000","",OR(ISBLANK('SKU Information'!K13),'SKU Information'!K15=FALSE),"VALIDATE UPC"))</f>
        <v/>
      </c>
      <c r="L12" s="431" t="str">
        <f>TRIM(_xlfn.IFS(L27="Scale Label",'SKU Information'!L14,'SKU Information'!L15=TRUE,'SKU Information'!L14,'SKU Information'!L14="0000000000000","",OR(ISBLANK('SKU Information'!L13),'SKU Information'!L15=FALSE),"VALIDATE UPC"))</f>
        <v/>
      </c>
      <c r="M12" s="431" t="str">
        <f>TRIM(_xlfn.IFS(M27="Scale Label",'SKU Information'!M14,'SKU Information'!M15=TRUE,'SKU Information'!M14,'SKU Information'!M14="0000000000000","",OR(ISBLANK('SKU Information'!M13),'SKU Information'!M15=FALSE),"VALIDATE UPC"))</f>
        <v/>
      </c>
      <c r="N12" s="431" t="str">
        <f>TRIM(_xlfn.IFS(N27="Scale Label",'SKU Information'!N14,'SKU Information'!N15=TRUE,'SKU Information'!N14,'SKU Information'!N14="0000000000000","",OR(ISBLANK('SKU Information'!N13),'SKU Information'!N15=FALSE),"VALIDATE UPC"))</f>
        <v/>
      </c>
      <c r="O12" s="431" t="str">
        <f>TRIM(_xlfn.IFS(O27="Scale Label",'SKU Information'!O14,'SKU Information'!O15=TRUE,'SKU Information'!O14,'SKU Information'!O14="0000000000000","",OR(ISBLANK('SKU Information'!O13),'SKU Information'!O15=FALSE),"VALIDATE UPC"))</f>
        <v/>
      </c>
      <c r="P12" s="431" t="str">
        <f>TRIM(_xlfn.IFS(P27="Scale Label",'SKU Information'!P14,'SKU Information'!P15=TRUE,'SKU Information'!P14,'SKU Information'!P14="0000000000000","",OR(ISBLANK('SKU Information'!P13),'SKU Information'!P15=FALSE),"VALIDATE UPC"))</f>
        <v/>
      </c>
      <c r="Q12" s="431" t="str">
        <f>TRIM(_xlfn.IFS(Q27="Scale Label",'SKU Information'!Q14,'SKU Information'!Q15=TRUE,'SKU Information'!Q14,'SKU Information'!Q14="0000000000000","",OR(ISBLANK('SKU Information'!Q13),'SKU Information'!Q15=FALSE),"VALIDATE UPC"))</f>
        <v/>
      </c>
      <c r="R12" s="431" t="str">
        <f>TRIM(_xlfn.IFS(R27="Scale Label",'SKU Information'!R14,'SKU Information'!R15=TRUE,'SKU Information'!R14,'SKU Information'!R14="0000000000000","",OR(ISBLANK('SKU Information'!R13),'SKU Information'!R15=FALSE),"VALIDATE UPC"))</f>
        <v/>
      </c>
      <c r="S12" s="431" t="str">
        <f>TRIM(_xlfn.IFS(S27="Scale Label",'SKU Information'!S14,'SKU Information'!S15=TRUE,'SKU Information'!S14,'SKU Information'!S14="0000000000000","",OR(ISBLANK('SKU Information'!S13),'SKU Information'!S15=FALSE),"VALIDATE UPC"))</f>
        <v/>
      </c>
      <c r="T12" s="431" t="str">
        <f>TRIM(_xlfn.IFS(T27="Scale Label",'SKU Information'!T14,'SKU Information'!T15=TRUE,'SKU Information'!T14,'SKU Information'!T14="0000000000000","",OR(ISBLANK('SKU Information'!T13),'SKU Information'!T15=FALSE),"VALIDATE UPC"))</f>
        <v/>
      </c>
      <c r="U12" s="431" t="str">
        <f>TRIM(_xlfn.IFS(U27="Scale Label",'SKU Information'!U14,'SKU Information'!U15=TRUE,'SKU Information'!U14,'SKU Information'!U14="0000000000000","",OR(ISBLANK('SKU Information'!U13),'SKU Information'!U15=FALSE),"VALIDATE UPC"))</f>
        <v/>
      </c>
      <c r="V12" s="431" t="str">
        <f>TRIM(_xlfn.IFS(V27="Scale Label",'SKU Information'!V14,'SKU Information'!V15=TRUE,'SKU Information'!V14,'SKU Information'!V14="0000000000000","",OR(ISBLANK('SKU Information'!V13),'SKU Information'!V15=FALSE),"VALIDATE UPC"))</f>
        <v/>
      </c>
      <c r="W12" s="431" t="str">
        <f>TRIM(_xlfn.IFS(W27="Scale Label",'SKU Information'!W14,'SKU Information'!W15=TRUE,'SKU Information'!W14,'SKU Information'!W14="0000000000000","",OR(ISBLANK('SKU Information'!W13),'SKU Information'!W15=FALSE),"VALIDATE UPC"))</f>
        <v/>
      </c>
      <c r="X12" s="431" t="str">
        <f>TRIM(_xlfn.IFS(X27="Scale Label",'SKU Information'!X14,'SKU Information'!X15=TRUE,'SKU Information'!X14,'SKU Information'!X14="0000000000000","",OR(ISBLANK('SKU Information'!X13),'SKU Information'!X15=FALSE),"VALIDATE UPC"))</f>
        <v/>
      </c>
      <c r="Y12" s="431" t="str">
        <f>TRIM(_xlfn.IFS(Y27="Scale Label",'SKU Information'!Y14,'SKU Information'!Y15=TRUE,'SKU Information'!Y14,'SKU Information'!Y14="0000000000000","",OR(ISBLANK('SKU Information'!Y13),'SKU Information'!Y15=FALSE),"VALIDATE UPC"))</f>
        <v/>
      </c>
      <c r="Z12" s="431" t="str">
        <f>TRIM(_xlfn.IFS(Z27="Scale Label",'SKU Information'!Z14,'SKU Information'!Z15=TRUE,'SKU Information'!Z14,'SKU Information'!Z14="0000000000000","",OR(ISBLANK('SKU Information'!Z13),'SKU Information'!Z15=FALSE),"VALIDATE UPC"))</f>
        <v/>
      </c>
      <c r="AA12" s="431" t="str">
        <f>TRIM(_xlfn.IFS(AA27="Scale Label",'SKU Information'!AA14,'SKU Information'!AA15=TRUE,'SKU Information'!AA14,'SKU Information'!AA14="0000000000000","",OR(ISBLANK('SKU Information'!AA13),'SKU Information'!AA15=FALSE),"VALIDATE UPC"))</f>
        <v/>
      </c>
      <c r="AB12" s="431" t="str">
        <f>TRIM(_xlfn.IFS(AB27="Scale Label",'SKU Information'!AB14,'SKU Information'!AB15=TRUE,'SKU Information'!AB14,'SKU Information'!AB14="0000000000000","",OR(ISBLANK('SKU Information'!AB13),'SKU Information'!AB15=FALSE),"VALIDATE UPC"))</f>
        <v/>
      </c>
      <c r="AC12" s="431" t="str">
        <f>TRIM(_xlfn.IFS(AC27="Scale Label",'SKU Information'!AC14,'SKU Information'!AC15=TRUE,'SKU Information'!AC14,'SKU Information'!AC14="0000000000000","",OR(ISBLANK('SKU Information'!AC13),'SKU Information'!AC15=FALSE),"VALIDATE UPC"))</f>
        <v/>
      </c>
      <c r="AD12" s="431" t="str">
        <f>TRIM(_xlfn.IFS(AD27="Scale Label",'SKU Information'!AD14,'SKU Information'!AD15=TRUE,'SKU Information'!AD14,'SKU Information'!AD14="0000000000000","",OR(ISBLANK('SKU Information'!AD13),'SKU Information'!AD15=FALSE),"VALIDATE UPC"))</f>
        <v/>
      </c>
      <c r="AE12" s="431" t="str">
        <f>TRIM(_xlfn.IFS(AE27="Scale Label",'SKU Information'!AE14,'SKU Information'!AE15=TRUE,'SKU Information'!AE14,'SKU Information'!AE14="0000000000000","",OR(ISBLANK('SKU Information'!AE13),'SKU Information'!AE15=FALSE),"VALIDATE UPC"))</f>
        <v/>
      </c>
      <c r="AF12" s="431" t="str">
        <f>TRIM(_xlfn.IFS(AF27="Scale Label",'SKU Information'!AF14,'SKU Information'!AF15=TRUE,'SKU Information'!AF14,'SKU Information'!AF14="0000000000000","",OR(ISBLANK('SKU Information'!AF13),'SKU Information'!AF15=FALSE),"VALIDATE UPC"))</f>
        <v/>
      </c>
      <c r="AG12" s="431" t="str">
        <f>TRIM(_xlfn.IFS(AG27="Scale Label",'SKU Information'!AG14,'SKU Information'!AG15=TRUE,'SKU Information'!AG14,'SKU Information'!AG14="0000000000000","",OR(ISBLANK('SKU Information'!AG13),'SKU Information'!AG15=FALSE),"VALIDATE UPC"))</f>
        <v/>
      </c>
      <c r="AH12" s="431" t="str">
        <f>TRIM(_xlfn.IFS(AH27="Scale Label",'SKU Information'!AH14,'SKU Information'!AH15=TRUE,'SKU Information'!AH14,'SKU Information'!AH14="0000000000000","",OR(ISBLANK('SKU Information'!AH13),'SKU Information'!AH15=FALSE),"VALIDATE UPC"))</f>
        <v/>
      </c>
      <c r="AI12" s="431" t="str">
        <f>TRIM(_xlfn.IFS(AI27="Scale Label",'SKU Information'!AI14,'SKU Information'!AI15=TRUE,'SKU Information'!AI14,'SKU Information'!AI14="0000000000000","",OR(ISBLANK('SKU Information'!AI13),'SKU Information'!AI15=FALSE),"VALIDATE UPC"))</f>
        <v/>
      </c>
      <c r="AJ12" s="431" t="str">
        <f>TRIM(_xlfn.IFS(AJ27="Scale Label",'SKU Information'!AJ14,'SKU Information'!AJ15=TRUE,'SKU Information'!AJ14,'SKU Information'!AJ14="0000000000000","",OR(ISBLANK('SKU Information'!AJ13),'SKU Information'!AJ15=FALSE),"VALIDATE UPC"))</f>
        <v/>
      </c>
      <c r="AK12" s="431" t="str">
        <f>TRIM(_xlfn.IFS(AK27="Scale Label",'SKU Information'!AK14,'SKU Information'!AK15=TRUE,'SKU Information'!AK14,'SKU Information'!AK14="0000000000000","",OR(ISBLANK('SKU Information'!AK13),'SKU Information'!AK15=FALSE),"VALIDATE UPC"))</f>
        <v/>
      </c>
      <c r="AL12" s="431" t="str">
        <f>TRIM(_xlfn.IFS(AL27="Scale Label",'SKU Information'!AL14,'SKU Information'!AL15=TRUE,'SKU Information'!AL14,'SKU Information'!AL14="0000000000000","",OR(ISBLANK('SKU Information'!AL13),'SKU Information'!AL15=FALSE),"VALIDATE UPC"))</f>
        <v/>
      </c>
      <c r="AM12" s="431" t="str">
        <f>TRIM(_xlfn.IFS(AM27="Scale Label",'SKU Information'!AM14,'SKU Information'!AM15=TRUE,'SKU Information'!AM14,'SKU Information'!AM14="0000000000000","",OR(ISBLANK('SKU Information'!AM13),'SKU Information'!AM15=FALSE),"VALIDATE UPC"))</f>
        <v/>
      </c>
      <c r="AN12" s="431" t="str">
        <f>TRIM(_xlfn.IFS(AN27="Scale Label",'SKU Information'!AN14,'SKU Information'!AN15=TRUE,'SKU Information'!AN14,'SKU Information'!AN14="0000000000000","",OR(ISBLANK('SKU Information'!AN13),'SKU Information'!AN15=FALSE),"VALIDATE UPC"))</f>
        <v/>
      </c>
      <c r="AO12" s="431" t="str">
        <f>TRIM(_xlfn.IFS(AO27="Scale Label",'SKU Information'!AO14,'SKU Information'!AO15=TRUE,'SKU Information'!AO14,'SKU Information'!AO14="0000000000000","",OR(ISBLANK('SKU Information'!AO13),'SKU Information'!AO15=FALSE),"VALIDATE UPC"))</f>
        <v/>
      </c>
      <c r="AP12" s="431" t="str">
        <f>TRIM(_xlfn.IFS(AP27="Scale Label",'SKU Information'!AP14,'SKU Information'!AP15=TRUE,'SKU Information'!AP14,'SKU Information'!AP14="0000000000000","",OR(ISBLANK('SKU Information'!AP13),'SKU Information'!AP15=FALSE),"VALIDATE UPC"))</f>
        <v/>
      </c>
      <c r="AQ12" s="431" t="str">
        <f>TRIM(_xlfn.IFS(AQ27="Scale Label",'SKU Information'!AQ14,'SKU Information'!AQ15=TRUE,'SKU Information'!AQ14,'SKU Information'!AQ14="0000000000000","",OR(ISBLANK('SKU Information'!AQ13),'SKU Information'!AQ15=FALSE),"VALIDATE UPC"))</f>
        <v/>
      </c>
      <c r="AR12" s="431" t="str">
        <f>TRIM(_xlfn.IFS(AR27="Scale Label",'SKU Information'!AR14,'SKU Information'!AR15=TRUE,'SKU Information'!AR14,'SKU Information'!AR14="0000000000000","",OR(ISBLANK('SKU Information'!AR13),'SKU Information'!AR15=FALSE),"VALIDATE UPC"))</f>
        <v/>
      </c>
      <c r="AS12" s="431" t="str">
        <f>TRIM(_xlfn.IFS(AS27="Scale Label",'SKU Information'!AS14,'SKU Information'!AS15=TRUE,'SKU Information'!AS14,'SKU Information'!AS14="0000000000000","",OR(ISBLANK('SKU Information'!AS13),'SKU Information'!AS15=FALSE),"VALIDATE UPC"))</f>
        <v/>
      </c>
      <c r="AT12" s="431" t="str">
        <f>TRIM(_xlfn.IFS(AT27="Scale Label",'SKU Information'!AT14,'SKU Information'!AT15=TRUE,'SKU Information'!AT14,'SKU Information'!AT14="0000000000000","",OR(ISBLANK('SKU Information'!AT13),'SKU Information'!AT15=FALSE),"VALIDATE UPC"))</f>
        <v/>
      </c>
      <c r="AU12" s="431" t="str">
        <f>TRIM(_xlfn.IFS(AU27="Scale Label",'SKU Information'!AU14,'SKU Information'!AU15=TRUE,'SKU Information'!AU14,'SKU Information'!AU14="0000000000000","",OR(ISBLANK('SKU Information'!AU13),'SKU Information'!AU15=FALSE),"VALIDATE UPC"))</f>
        <v/>
      </c>
      <c r="AV12" s="431" t="str">
        <f>TRIM(_xlfn.IFS(AV27="Scale Label",'SKU Information'!AV14,'SKU Information'!AV15=TRUE,'SKU Information'!AV14,'SKU Information'!AV14="0000000000000","",OR(ISBLANK('SKU Information'!AV13),'SKU Information'!AV15=FALSE),"VALIDATE UPC"))</f>
        <v/>
      </c>
      <c r="AW12" s="431" t="str">
        <f>TRIM(_xlfn.IFS(AW27="Scale Label",'SKU Information'!AW14,'SKU Information'!AW15=TRUE,'SKU Information'!AW14,'SKU Information'!AW14="0000000000000","",OR(ISBLANK('SKU Information'!AW13),'SKU Information'!AW15=FALSE),"VALIDATE UPC"))</f>
        <v/>
      </c>
      <c r="AX12" s="431" t="str">
        <f>TRIM(_xlfn.IFS(AX27="Scale Label",'SKU Information'!AX14,'SKU Information'!AX15=TRUE,'SKU Information'!AX14,'SKU Information'!AX14="0000000000000","",OR(ISBLANK('SKU Information'!AX13),'SKU Information'!AX15=FALSE),"VALIDATE UPC"))</f>
        <v/>
      </c>
      <c r="AY12" s="431" t="str">
        <f>TRIM(_xlfn.IFS(AY27="Scale Label",'SKU Information'!AY14,'SKU Information'!AY15=TRUE,'SKU Information'!AY14,'SKU Information'!AY14="0000000000000","",OR(ISBLANK('SKU Information'!AY13),'SKU Information'!AY15=FALSE),"VALIDATE UPC"))</f>
        <v/>
      </c>
      <c r="AZ12" s="431" t="str">
        <f>TRIM(_xlfn.IFS(AZ27="Scale Label",'SKU Information'!AZ14,'SKU Information'!AZ15=TRUE,'SKU Information'!AZ14,'SKU Information'!AZ14="0000000000000","",OR(ISBLANK('SKU Information'!AZ13),'SKU Information'!AZ15=FALSE),"VALIDATE UPC"))</f>
        <v/>
      </c>
      <c r="BA12" s="431" t="str">
        <f>TRIM(_xlfn.IFS(BA27="Scale Label",'SKU Information'!BA14,'SKU Information'!BA15=TRUE,'SKU Information'!BA14,'SKU Information'!BA14="0000000000000","",OR(ISBLANK('SKU Information'!BA13),'SKU Information'!BA15=FALSE),"VALIDATE UPC"))</f>
        <v/>
      </c>
      <c r="BB12" s="431" t="str">
        <f>TRIM(_xlfn.IFS(BB27="Scale Label",'SKU Information'!BB14,'SKU Information'!BB15=TRUE,'SKU Information'!BB14,'SKU Information'!BB14="0000000000000","",OR(ISBLANK('SKU Information'!BB13),'SKU Information'!BB15=FALSE),"VALIDATE UPC"))</f>
        <v/>
      </c>
    </row>
    <row r="13" spans="1:54" ht="15" customHeight="1" outlineLevel="1" x14ac:dyDescent="0.25">
      <c r="A13" s="415"/>
      <c r="B13" s="393" t="s">
        <v>21</v>
      </c>
      <c r="C13" s="393"/>
      <c r="D13" s="115" t="str">
        <f ca="1">VLOOKUP(D1,'(Admin) Description Helper'!$C$4:$AA$54,17,FALSE)</f>
        <v>8 x 355 mL</v>
      </c>
      <c r="E13" s="428" t="str">
        <f ca="1">TRIM(VLOOKUP(E1,'(Admin) Description Helper'!$C$4:$AA$54,17,FALSE))</f>
        <v/>
      </c>
      <c r="F13" s="428" t="str">
        <f ca="1">TRIM(VLOOKUP(F1,'(Admin) Description Helper'!$C$4:$AA$54,17,FALSE))</f>
        <v/>
      </c>
      <c r="G13" s="428" t="str">
        <f ca="1">TRIM(VLOOKUP(G1,'(Admin) Description Helper'!$C$4:$AA$54,17,FALSE))</f>
        <v/>
      </c>
      <c r="H13" s="428" t="str">
        <f ca="1">TRIM(VLOOKUP(H1,'(Admin) Description Helper'!$C$4:$AA$54,17,FALSE))</f>
        <v/>
      </c>
      <c r="I13" s="428" t="str">
        <f ca="1">TRIM(VLOOKUP(I1,'(Admin) Description Helper'!$C$4:$AA$54,17,FALSE))</f>
        <v/>
      </c>
      <c r="J13" s="428" t="str">
        <f ca="1">TRIM(VLOOKUP(J1,'(Admin) Description Helper'!$C$4:$AA$54,17,FALSE))</f>
        <v/>
      </c>
      <c r="K13" s="428" t="str">
        <f ca="1">TRIM(VLOOKUP(K1,'(Admin) Description Helper'!$C$4:$AA$54,17,FALSE))</f>
        <v/>
      </c>
      <c r="L13" s="428" t="str">
        <f ca="1">TRIM(VLOOKUP(L1,'(Admin) Description Helper'!$C$4:$AA$54,17,FALSE))</f>
        <v/>
      </c>
      <c r="M13" s="428" t="str">
        <f ca="1">TRIM(VLOOKUP(M1,'(Admin) Description Helper'!$C$4:$AA$54,17,FALSE))</f>
        <v/>
      </c>
      <c r="N13" s="428" t="str">
        <f ca="1">TRIM(VLOOKUP(N1,'(Admin) Description Helper'!$C$4:$AA$54,17,FALSE))</f>
        <v/>
      </c>
      <c r="O13" s="428" t="str">
        <f ca="1">TRIM(VLOOKUP(O1,'(Admin) Description Helper'!$C$4:$AA$54,17,FALSE))</f>
        <v/>
      </c>
      <c r="P13" s="428" t="str">
        <f ca="1">TRIM(VLOOKUP(P1,'(Admin) Description Helper'!$C$4:$AA$54,17,FALSE))</f>
        <v/>
      </c>
      <c r="Q13" s="428" t="str">
        <f ca="1">TRIM(VLOOKUP(Q1,'(Admin) Description Helper'!$C$4:$AA$54,17,FALSE))</f>
        <v/>
      </c>
      <c r="R13" s="428" t="str">
        <f ca="1">TRIM(VLOOKUP(R1,'(Admin) Description Helper'!$C$4:$AA$54,17,FALSE))</f>
        <v/>
      </c>
      <c r="S13" s="428" t="str">
        <f ca="1">TRIM(VLOOKUP(S1,'(Admin) Description Helper'!$C$4:$AA$54,17,FALSE))</f>
        <v/>
      </c>
      <c r="T13" s="428" t="str">
        <f ca="1">TRIM(VLOOKUP(T1,'(Admin) Description Helper'!$C$4:$AA$54,17,FALSE))</f>
        <v/>
      </c>
      <c r="U13" s="428" t="str">
        <f ca="1">TRIM(VLOOKUP(U1,'(Admin) Description Helper'!$C$4:$AA$54,17,FALSE))</f>
        <v/>
      </c>
      <c r="V13" s="428" t="str">
        <f ca="1">TRIM(VLOOKUP(V1,'(Admin) Description Helper'!$C$4:$AA$54,17,FALSE))</f>
        <v/>
      </c>
      <c r="W13" s="428" t="str">
        <f ca="1">TRIM(VLOOKUP(W1,'(Admin) Description Helper'!$C$4:$AA$54,17,FALSE))</f>
        <v/>
      </c>
      <c r="X13" s="428" t="str">
        <f ca="1">TRIM(VLOOKUP(X1,'(Admin) Description Helper'!$C$4:$AA$54,17,FALSE))</f>
        <v/>
      </c>
      <c r="Y13" s="428" t="str">
        <f ca="1">TRIM(VLOOKUP(Y1,'(Admin) Description Helper'!$C$4:$AA$54,17,FALSE))</f>
        <v/>
      </c>
      <c r="Z13" s="428" t="str">
        <f ca="1">TRIM(VLOOKUP(Z1,'(Admin) Description Helper'!$C$4:$AA$54,17,FALSE))</f>
        <v/>
      </c>
      <c r="AA13" s="428" t="str">
        <f ca="1">TRIM(VLOOKUP(AA1,'(Admin) Description Helper'!$C$4:$AA$54,17,FALSE))</f>
        <v/>
      </c>
      <c r="AB13" s="428" t="str">
        <f ca="1">TRIM(VLOOKUP(AB1,'(Admin) Description Helper'!$C$4:$AA$54,17,FALSE))</f>
        <v/>
      </c>
      <c r="AC13" s="428" t="str">
        <f ca="1">TRIM(VLOOKUP(AC1,'(Admin) Description Helper'!$C$4:$AA$54,17,FALSE))</f>
        <v/>
      </c>
      <c r="AD13" s="428" t="str">
        <f ca="1">TRIM(VLOOKUP(AD1,'(Admin) Description Helper'!$C$4:$AA$54,17,FALSE))</f>
        <v/>
      </c>
      <c r="AE13" s="428" t="str">
        <f ca="1">TRIM(VLOOKUP(AE1,'(Admin) Description Helper'!$C$4:$AA$54,17,FALSE))</f>
        <v/>
      </c>
      <c r="AF13" s="428" t="str">
        <f ca="1">TRIM(VLOOKUP(AF1,'(Admin) Description Helper'!$C$4:$AA$54,17,FALSE))</f>
        <v/>
      </c>
      <c r="AG13" s="428" t="str">
        <f ca="1">TRIM(VLOOKUP(AG1,'(Admin) Description Helper'!$C$4:$AA$54,17,FALSE))</f>
        <v/>
      </c>
      <c r="AH13" s="428" t="str">
        <f ca="1">TRIM(VLOOKUP(AH1,'(Admin) Description Helper'!$C$4:$AA$54,17,FALSE))</f>
        <v/>
      </c>
      <c r="AI13" s="428" t="str">
        <f ca="1">TRIM(VLOOKUP(AI1,'(Admin) Description Helper'!$C$4:$AA$54,17,FALSE))</f>
        <v/>
      </c>
      <c r="AJ13" s="428" t="str">
        <f ca="1">TRIM(VLOOKUP(AJ1,'(Admin) Description Helper'!$C$4:$AA$54,17,FALSE))</f>
        <v/>
      </c>
      <c r="AK13" s="428" t="str">
        <f ca="1">TRIM(VLOOKUP(AK1,'(Admin) Description Helper'!$C$4:$AA$54,17,FALSE))</f>
        <v/>
      </c>
      <c r="AL13" s="428" t="str">
        <f ca="1">TRIM(VLOOKUP(AL1,'(Admin) Description Helper'!$C$4:$AA$54,17,FALSE))</f>
        <v/>
      </c>
      <c r="AM13" s="428" t="str">
        <f ca="1">TRIM(VLOOKUP(AM1,'(Admin) Description Helper'!$C$4:$AA$54,17,FALSE))</f>
        <v/>
      </c>
      <c r="AN13" s="428" t="str">
        <f ca="1">TRIM(VLOOKUP(AN1,'(Admin) Description Helper'!$C$4:$AA$54,17,FALSE))</f>
        <v/>
      </c>
      <c r="AO13" s="428" t="str">
        <f ca="1">TRIM(VLOOKUP(AO1,'(Admin) Description Helper'!$C$4:$AA$54,17,FALSE))</f>
        <v/>
      </c>
      <c r="AP13" s="428" t="str">
        <f ca="1">TRIM(VLOOKUP(AP1,'(Admin) Description Helper'!$C$4:$AA$54,17,FALSE))</f>
        <v/>
      </c>
      <c r="AQ13" s="428" t="str">
        <f ca="1">TRIM(VLOOKUP(AQ1,'(Admin) Description Helper'!$C$4:$AA$54,17,FALSE))</f>
        <v/>
      </c>
      <c r="AR13" s="428" t="str">
        <f ca="1">TRIM(VLOOKUP(AR1,'(Admin) Description Helper'!$C$4:$AA$54,17,FALSE))</f>
        <v/>
      </c>
      <c r="AS13" s="428" t="str">
        <f ca="1">TRIM(VLOOKUP(AS1,'(Admin) Description Helper'!$C$4:$AA$54,17,FALSE))</f>
        <v/>
      </c>
      <c r="AT13" s="428" t="str">
        <f ca="1">TRIM(VLOOKUP(AT1,'(Admin) Description Helper'!$C$4:$AA$54,17,FALSE))</f>
        <v/>
      </c>
      <c r="AU13" s="428" t="str">
        <f ca="1">TRIM(VLOOKUP(AU1,'(Admin) Description Helper'!$C$4:$AA$54,17,FALSE))</f>
        <v/>
      </c>
      <c r="AV13" s="428" t="str">
        <f ca="1">TRIM(VLOOKUP(AV1,'(Admin) Description Helper'!$C$4:$AA$54,17,FALSE))</f>
        <v/>
      </c>
      <c r="AW13" s="428" t="str">
        <f ca="1">TRIM(VLOOKUP(AW1,'(Admin) Description Helper'!$C$4:$AA$54,17,FALSE))</f>
        <v/>
      </c>
      <c r="AX13" s="428" t="str">
        <f ca="1">TRIM(VLOOKUP(AX1,'(Admin) Description Helper'!$C$4:$AA$54,17,FALSE))</f>
        <v/>
      </c>
      <c r="AY13" s="428" t="str">
        <f ca="1">TRIM(VLOOKUP(AY1,'(Admin) Description Helper'!$C$4:$AA$54,17,FALSE))</f>
        <v/>
      </c>
      <c r="AZ13" s="428" t="str">
        <f ca="1">TRIM(VLOOKUP(AZ1,'(Admin) Description Helper'!$C$4:$AA$54,17,FALSE))</f>
        <v/>
      </c>
      <c r="BA13" s="428" t="str">
        <f ca="1">TRIM(VLOOKUP(BA1,'(Admin) Description Helper'!$C$4:$AA$54,17,FALSE))</f>
        <v/>
      </c>
      <c r="BB13" s="428" t="str">
        <f ca="1">TRIM(VLOOKUP(BB1,'(Admin) Description Helper'!$C$4:$AA$54,17,FALSE))</f>
        <v/>
      </c>
    </row>
    <row r="14" spans="1:54" s="69" customFormat="1" ht="30" outlineLevel="1" x14ac:dyDescent="0.25">
      <c r="A14" s="415"/>
      <c r="B14" s="374" t="s">
        <v>250</v>
      </c>
      <c r="C14" s="374"/>
      <c r="D14" s="113" t="str">
        <f ca="1">VLOOKUP(D1,'(Admin) Description Helper'!$C$4:$AA$54,8,FALSE)</f>
        <v>La Croix Mango Sparkling Water</v>
      </c>
      <c r="E14" s="426" t="str">
        <f ca="1">TRIM(VLOOKUP(E1,'(Admin) Description Helper'!$C$4:$AA$54,8,FALSE))</f>
        <v/>
      </c>
      <c r="F14" s="426" t="str">
        <f ca="1">TRIM(VLOOKUP(F1,'(Admin) Description Helper'!$C$4:$AA$54,8,FALSE))</f>
        <v/>
      </c>
      <c r="G14" s="426" t="str">
        <f ca="1">TRIM(VLOOKUP(G1,'(Admin) Description Helper'!$C$4:$AA$54,8,FALSE))</f>
        <v/>
      </c>
      <c r="H14" s="426" t="str">
        <f ca="1">TRIM(VLOOKUP(H1,'(Admin) Description Helper'!$C$4:$AA$54,8,FALSE))</f>
        <v/>
      </c>
      <c r="I14" s="426" t="str">
        <f ca="1">TRIM(VLOOKUP(I1,'(Admin) Description Helper'!$C$4:$AA$54,8,FALSE))</f>
        <v/>
      </c>
      <c r="J14" s="426" t="str">
        <f ca="1">TRIM(VLOOKUP(J1,'(Admin) Description Helper'!$C$4:$AA$54,8,FALSE))</f>
        <v/>
      </c>
      <c r="K14" s="426" t="str">
        <f ca="1">TRIM(VLOOKUP(K1,'(Admin) Description Helper'!$C$4:$AA$54,8,FALSE))</f>
        <v/>
      </c>
      <c r="L14" s="426" t="str">
        <f ca="1">TRIM(VLOOKUP(L1,'(Admin) Description Helper'!$C$4:$AA$54,8,FALSE))</f>
        <v/>
      </c>
      <c r="M14" s="426" t="str">
        <f ca="1">TRIM(VLOOKUP(M1,'(Admin) Description Helper'!$C$4:$AA$54,8,FALSE))</f>
        <v/>
      </c>
      <c r="N14" s="426" t="str">
        <f ca="1">TRIM(VLOOKUP(N1,'(Admin) Description Helper'!$C$4:$AA$54,8,FALSE))</f>
        <v/>
      </c>
      <c r="O14" s="426" t="str">
        <f ca="1">TRIM(VLOOKUP(O1,'(Admin) Description Helper'!$C$4:$AA$54,8,FALSE))</f>
        <v/>
      </c>
      <c r="P14" s="426" t="str">
        <f ca="1">TRIM(VLOOKUP(P1,'(Admin) Description Helper'!$C$4:$AA$54,8,FALSE))</f>
        <v/>
      </c>
      <c r="Q14" s="426" t="str">
        <f ca="1">TRIM(VLOOKUP(Q1,'(Admin) Description Helper'!$C$4:$AA$54,8,FALSE))</f>
        <v/>
      </c>
      <c r="R14" s="426" t="str">
        <f ca="1">TRIM(VLOOKUP(R1,'(Admin) Description Helper'!$C$4:$AA$54,8,FALSE))</f>
        <v/>
      </c>
      <c r="S14" s="426" t="str">
        <f ca="1">TRIM(VLOOKUP(S1,'(Admin) Description Helper'!$C$4:$AA$54,8,FALSE))</f>
        <v/>
      </c>
      <c r="T14" s="426" t="str">
        <f ca="1">TRIM(VLOOKUP(T1,'(Admin) Description Helper'!$C$4:$AA$54,8,FALSE))</f>
        <v/>
      </c>
      <c r="U14" s="426" t="str">
        <f ca="1">TRIM(VLOOKUP(U1,'(Admin) Description Helper'!$C$4:$AA$54,8,FALSE))</f>
        <v/>
      </c>
      <c r="V14" s="426" t="str">
        <f ca="1">TRIM(VLOOKUP(V1,'(Admin) Description Helper'!$C$4:$AA$54,8,FALSE))</f>
        <v/>
      </c>
      <c r="W14" s="426" t="str">
        <f ca="1">TRIM(VLOOKUP(W1,'(Admin) Description Helper'!$C$4:$AA$54,8,FALSE))</f>
        <v/>
      </c>
      <c r="X14" s="426" t="str">
        <f ca="1">TRIM(VLOOKUP(X1,'(Admin) Description Helper'!$C$4:$AA$54,8,FALSE))</f>
        <v/>
      </c>
      <c r="Y14" s="426" t="str">
        <f ca="1">TRIM(VLOOKUP(Y1,'(Admin) Description Helper'!$C$4:$AA$54,8,FALSE))</f>
        <v/>
      </c>
      <c r="Z14" s="426" t="str">
        <f ca="1">TRIM(VLOOKUP(Z1,'(Admin) Description Helper'!$C$4:$AA$54,8,FALSE))</f>
        <v/>
      </c>
      <c r="AA14" s="426" t="str">
        <f ca="1">TRIM(VLOOKUP(AA1,'(Admin) Description Helper'!$C$4:$AA$54,8,FALSE))</f>
        <v/>
      </c>
      <c r="AB14" s="426" t="str">
        <f ca="1">TRIM(VLOOKUP(AB1,'(Admin) Description Helper'!$C$4:$AA$54,8,FALSE))</f>
        <v/>
      </c>
      <c r="AC14" s="426" t="str">
        <f ca="1">TRIM(VLOOKUP(AC1,'(Admin) Description Helper'!$C$4:$AA$54,8,FALSE))</f>
        <v/>
      </c>
      <c r="AD14" s="426" t="str">
        <f ca="1">TRIM(VLOOKUP(AD1,'(Admin) Description Helper'!$C$4:$AA$54,8,FALSE))</f>
        <v/>
      </c>
      <c r="AE14" s="426" t="str">
        <f ca="1">TRIM(VLOOKUP(AE1,'(Admin) Description Helper'!$C$4:$AA$54,8,FALSE))</f>
        <v/>
      </c>
      <c r="AF14" s="426" t="str">
        <f ca="1">TRIM(VLOOKUP(AF1,'(Admin) Description Helper'!$C$4:$AA$54,8,FALSE))</f>
        <v/>
      </c>
      <c r="AG14" s="426" t="str">
        <f ca="1">TRIM(VLOOKUP(AG1,'(Admin) Description Helper'!$C$4:$AA$54,8,FALSE))</f>
        <v/>
      </c>
      <c r="AH14" s="426" t="str">
        <f ca="1">TRIM(VLOOKUP(AH1,'(Admin) Description Helper'!$C$4:$AA$54,8,FALSE))</f>
        <v/>
      </c>
      <c r="AI14" s="426" t="str">
        <f ca="1">TRIM(VLOOKUP(AI1,'(Admin) Description Helper'!$C$4:$AA$54,8,FALSE))</f>
        <v/>
      </c>
      <c r="AJ14" s="426" t="str">
        <f ca="1">TRIM(VLOOKUP(AJ1,'(Admin) Description Helper'!$C$4:$AA$54,8,FALSE))</f>
        <v/>
      </c>
      <c r="AK14" s="426" t="str">
        <f ca="1">TRIM(VLOOKUP(AK1,'(Admin) Description Helper'!$C$4:$AA$54,8,FALSE))</f>
        <v/>
      </c>
      <c r="AL14" s="426" t="str">
        <f ca="1">TRIM(VLOOKUP(AL1,'(Admin) Description Helper'!$C$4:$AA$54,8,FALSE))</f>
        <v/>
      </c>
      <c r="AM14" s="426" t="str">
        <f ca="1">TRIM(VLOOKUP(AM1,'(Admin) Description Helper'!$C$4:$AA$54,8,FALSE))</f>
        <v/>
      </c>
      <c r="AN14" s="426" t="str">
        <f ca="1">TRIM(VLOOKUP(AN1,'(Admin) Description Helper'!$C$4:$AA$54,8,FALSE))</f>
        <v/>
      </c>
      <c r="AO14" s="426" t="str">
        <f ca="1">TRIM(VLOOKUP(AO1,'(Admin) Description Helper'!$C$4:$AA$54,8,FALSE))</f>
        <v/>
      </c>
      <c r="AP14" s="426" t="str">
        <f ca="1">TRIM(VLOOKUP(AP1,'(Admin) Description Helper'!$C$4:$AA$54,8,FALSE))</f>
        <v/>
      </c>
      <c r="AQ14" s="426" t="str">
        <f ca="1">TRIM(VLOOKUP(AQ1,'(Admin) Description Helper'!$C$4:$AA$54,8,FALSE))</f>
        <v/>
      </c>
      <c r="AR14" s="426" t="str">
        <f ca="1">TRIM(VLOOKUP(AR1,'(Admin) Description Helper'!$C$4:$AA$54,8,FALSE))</f>
        <v/>
      </c>
      <c r="AS14" s="426" t="str">
        <f ca="1">TRIM(VLOOKUP(AS1,'(Admin) Description Helper'!$C$4:$AA$54,8,FALSE))</f>
        <v/>
      </c>
      <c r="AT14" s="426" t="str">
        <f ca="1">TRIM(VLOOKUP(AT1,'(Admin) Description Helper'!$C$4:$AA$54,8,FALSE))</f>
        <v/>
      </c>
      <c r="AU14" s="426" t="str">
        <f ca="1">TRIM(VLOOKUP(AU1,'(Admin) Description Helper'!$C$4:$AA$54,8,FALSE))</f>
        <v/>
      </c>
      <c r="AV14" s="426" t="str">
        <f ca="1">TRIM(VLOOKUP(AV1,'(Admin) Description Helper'!$C$4:$AA$54,8,FALSE))</f>
        <v/>
      </c>
      <c r="AW14" s="426" t="str">
        <f ca="1">TRIM(VLOOKUP(AW1,'(Admin) Description Helper'!$C$4:$AA$54,8,FALSE))</f>
        <v/>
      </c>
      <c r="AX14" s="426" t="str">
        <f ca="1">TRIM(VLOOKUP(AX1,'(Admin) Description Helper'!$C$4:$AA$54,8,FALSE))</f>
        <v/>
      </c>
      <c r="AY14" s="426" t="str">
        <f ca="1">TRIM(VLOOKUP(AY1,'(Admin) Description Helper'!$C$4:$AA$54,8,FALSE))</f>
        <v/>
      </c>
      <c r="AZ14" s="426" t="str">
        <f ca="1">TRIM(VLOOKUP(AZ1,'(Admin) Description Helper'!$C$4:$AA$54,8,FALSE))</f>
        <v/>
      </c>
      <c r="BA14" s="426" t="str">
        <f ca="1">TRIM(VLOOKUP(BA1,'(Admin) Description Helper'!$C$4:$AA$54,8,FALSE))</f>
        <v/>
      </c>
      <c r="BB14" s="426" t="str">
        <f ca="1">TRIM(VLOOKUP(BB1,'(Admin) Description Helper'!$C$4:$AA$54,8,FALSE))</f>
        <v/>
      </c>
    </row>
    <row r="15" spans="1:54" s="69" customFormat="1" ht="15" customHeight="1" outlineLevel="1" x14ac:dyDescent="0.25">
      <c r="A15" s="415"/>
      <c r="B15" s="374" t="s">
        <v>247</v>
      </c>
      <c r="C15" s="374"/>
      <c r="D15" s="113" t="str">
        <f>VLOOKUP(D1,'(Admin) Description Helper'!$C$4:$AA$54,20,FALSE)</f>
        <v>LACROIX Can Mango</v>
      </c>
      <c r="E15" s="426" t="str">
        <f>TRIM(VLOOKUP(E1,'(Admin) Description Helper'!$C$4:$AA$54,20,FALSE))</f>
        <v/>
      </c>
      <c r="F15" s="426" t="str">
        <f>TRIM(VLOOKUP(F1,'(Admin) Description Helper'!$C$4:$AA$54,20,FALSE))</f>
        <v/>
      </c>
      <c r="G15" s="426" t="str">
        <f>TRIM(VLOOKUP(G1,'(Admin) Description Helper'!$C$4:$AA$54,20,FALSE))</f>
        <v/>
      </c>
      <c r="H15" s="426" t="str">
        <f>TRIM(VLOOKUP(H1,'(Admin) Description Helper'!$C$4:$AA$54,20,FALSE))</f>
        <v/>
      </c>
      <c r="I15" s="426" t="str">
        <f>TRIM(VLOOKUP(I1,'(Admin) Description Helper'!$C$4:$AA$54,20,FALSE))</f>
        <v/>
      </c>
      <c r="J15" s="426" t="str">
        <f>TRIM(VLOOKUP(J1,'(Admin) Description Helper'!$C$4:$AA$54,20,FALSE))</f>
        <v/>
      </c>
      <c r="K15" s="426" t="str">
        <f>TRIM(VLOOKUP(K1,'(Admin) Description Helper'!$C$4:$AA$54,20,FALSE))</f>
        <v/>
      </c>
      <c r="L15" s="426" t="str">
        <f>TRIM(VLOOKUP(L1,'(Admin) Description Helper'!$C$4:$AA$54,20,FALSE))</f>
        <v/>
      </c>
      <c r="M15" s="426" t="str">
        <f>TRIM(VLOOKUP(M1,'(Admin) Description Helper'!$C$4:$AA$54,20,FALSE))</f>
        <v/>
      </c>
      <c r="N15" s="426" t="str">
        <f>TRIM(VLOOKUP(N1,'(Admin) Description Helper'!$C$4:$AA$54,20,FALSE))</f>
        <v/>
      </c>
      <c r="O15" s="426" t="str">
        <f>TRIM(VLOOKUP(O1,'(Admin) Description Helper'!$C$4:$AA$54,20,FALSE))</f>
        <v/>
      </c>
      <c r="P15" s="426" t="str">
        <f>TRIM(VLOOKUP(P1,'(Admin) Description Helper'!$C$4:$AA$54,20,FALSE))</f>
        <v/>
      </c>
      <c r="Q15" s="426" t="str">
        <f>TRIM(VLOOKUP(Q1,'(Admin) Description Helper'!$C$4:$AA$54,20,FALSE))</f>
        <v/>
      </c>
      <c r="R15" s="426" t="str">
        <f>TRIM(VLOOKUP(R1,'(Admin) Description Helper'!$C$4:$AA$54,20,FALSE))</f>
        <v/>
      </c>
      <c r="S15" s="426" t="str">
        <f>TRIM(VLOOKUP(S1,'(Admin) Description Helper'!$C$4:$AA$54,20,FALSE))</f>
        <v/>
      </c>
      <c r="T15" s="426" t="str">
        <f>TRIM(VLOOKUP(T1,'(Admin) Description Helper'!$C$4:$AA$54,20,FALSE))</f>
        <v/>
      </c>
      <c r="U15" s="426" t="str">
        <f>TRIM(VLOOKUP(U1,'(Admin) Description Helper'!$C$4:$AA$54,20,FALSE))</f>
        <v/>
      </c>
      <c r="V15" s="426" t="str">
        <f>TRIM(VLOOKUP(V1,'(Admin) Description Helper'!$C$4:$AA$54,20,FALSE))</f>
        <v/>
      </c>
      <c r="W15" s="426" t="str">
        <f>TRIM(VLOOKUP(W1,'(Admin) Description Helper'!$C$4:$AA$54,20,FALSE))</f>
        <v/>
      </c>
      <c r="X15" s="426" t="str">
        <f>TRIM(VLOOKUP(X1,'(Admin) Description Helper'!$C$4:$AA$54,20,FALSE))</f>
        <v/>
      </c>
      <c r="Y15" s="426" t="str">
        <f>TRIM(VLOOKUP(Y1,'(Admin) Description Helper'!$C$4:$AA$54,20,FALSE))</f>
        <v/>
      </c>
      <c r="Z15" s="426" t="str">
        <f>TRIM(VLOOKUP(Z1,'(Admin) Description Helper'!$C$4:$AA$54,20,FALSE))</f>
        <v/>
      </c>
      <c r="AA15" s="426" t="str">
        <f>TRIM(VLOOKUP(AA1,'(Admin) Description Helper'!$C$4:$AA$54,20,FALSE))</f>
        <v/>
      </c>
      <c r="AB15" s="426" t="str">
        <f>TRIM(VLOOKUP(AB1,'(Admin) Description Helper'!$C$4:$AA$54,20,FALSE))</f>
        <v/>
      </c>
      <c r="AC15" s="426" t="str">
        <f>TRIM(VLOOKUP(AC1,'(Admin) Description Helper'!$C$4:$AA$54,20,FALSE))</f>
        <v/>
      </c>
      <c r="AD15" s="426" t="str">
        <f>TRIM(VLOOKUP(AD1,'(Admin) Description Helper'!$C$4:$AA$54,20,FALSE))</f>
        <v/>
      </c>
      <c r="AE15" s="426" t="str">
        <f>TRIM(VLOOKUP(AE1,'(Admin) Description Helper'!$C$4:$AA$54,20,FALSE))</f>
        <v/>
      </c>
      <c r="AF15" s="426" t="str">
        <f>TRIM(VLOOKUP(AF1,'(Admin) Description Helper'!$C$4:$AA$54,20,FALSE))</f>
        <v/>
      </c>
      <c r="AG15" s="426" t="str">
        <f>TRIM(VLOOKUP(AG1,'(Admin) Description Helper'!$C$4:$AA$54,20,FALSE))</f>
        <v/>
      </c>
      <c r="AH15" s="426" t="str">
        <f>TRIM(VLOOKUP(AH1,'(Admin) Description Helper'!$C$4:$AA$54,20,FALSE))</f>
        <v/>
      </c>
      <c r="AI15" s="426" t="str">
        <f>TRIM(VLOOKUP(AI1,'(Admin) Description Helper'!$C$4:$AA$54,20,FALSE))</f>
        <v/>
      </c>
      <c r="AJ15" s="426" t="str">
        <f>TRIM(VLOOKUP(AJ1,'(Admin) Description Helper'!$C$4:$AA$54,20,FALSE))</f>
        <v/>
      </c>
      <c r="AK15" s="426" t="str">
        <f>TRIM(VLOOKUP(AK1,'(Admin) Description Helper'!$C$4:$AA$54,20,FALSE))</f>
        <v/>
      </c>
      <c r="AL15" s="426" t="str">
        <f>TRIM(VLOOKUP(AL1,'(Admin) Description Helper'!$C$4:$AA$54,20,FALSE))</f>
        <v/>
      </c>
      <c r="AM15" s="426" t="str">
        <f>TRIM(VLOOKUP(AM1,'(Admin) Description Helper'!$C$4:$AA$54,20,FALSE))</f>
        <v/>
      </c>
      <c r="AN15" s="426" t="str">
        <f>TRIM(VLOOKUP(AN1,'(Admin) Description Helper'!$C$4:$AA$54,20,FALSE))</f>
        <v/>
      </c>
      <c r="AO15" s="426" t="str">
        <f>TRIM(VLOOKUP(AO1,'(Admin) Description Helper'!$C$4:$AA$54,20,FALSE))</f>
        <v/>
      </c>
      <c r="AP15" s="426" t="str">
        <f>TRIM(VLOOKUP(AP1,'(Admin) Description Helper'!$C$4:$AA$54,20,FALSE))</f>
        <v/>
      </c>
      <c r="AQ15" s="426" t="str">
        <f>TRIM(VLOOKUP(AQ1,'(Admin) Description Helper'!$C$4:$AA$54,20,FALSE))</f>
        <v/>
      </c>
      <c r="AR15" s="426" t="str">
        <f>TRIM(VLOOKUP(AR1,'(Admin) Description Helper'!$C$4:$AA$54,20,FALSE))</f>
        <v/>
      </c>
      <c r="AS15" s="426" t="str">
        <f>TRIM(VLOOKUP(AS1,'(Admin) Description Helper'!$C$4:$AA$54,20,FALSE))</f>
        <v/>
      </c>
      <c r="AT15" s="426" t="str">
        <f>TRIM(VLOOKUP(AT1,'(Admin) Description Helper'!$C$4:$AA$54,20,FALSE))</f>
        <v/>
      </c>
      <c r="AU15" s="426" t="str">
        <f>TRIM(VLOOKUP(AU1,'(Admin) Description Helper'!$C$4:$AA$54,20,FALSE))</f>
        <v/>
      </c>
      <c r="AV15" s="426" t="str">
        <f>TRIM(VLOOKUP(AV1,'(Admin) Description Helper'!$C$4:$AA$54,20,FALSE))</f>
        <v/>
      </c>
      <c r="AW15" s="426" t="str">
        <f>TRIM(VLOOKUP(AW1,'(Admin) Description Helper'!$C$4:$AA$54,20,FALSE))</f>
        <v/>
      </c>
      <c r="AX15" s="426" t="str">
        <f>TRIM(VLOOKUP(AX1,'(Admin) Description Helper'!$C$4:$AA$54,20,FALSE))</f>
        <v/>
      </c>
      <c r="AY15" s="426" t="str">
        <f>TRIM(VLOOKUP(AY1,'(Admin) Description Helper'!$C$4:$AA$54,20,FALSE))</f>
        <v/>
      </c>
      <c r="AZ15" s="426" t="str">
        <f>TRIM(VLOOKUP(AZ1,'(Admin) Description Helper'!$C$4:$AA$54,20,FALSE))</f>
        <v/>
      </c>
      <c r="BA15" s="426" t="str">
        <f>TRIM(VLOOKUP(BA1,'(Admin) Description Helper'!$C$4:$AA$54,20,FALSE))</f>
        <v/>
      </c>
      <c r="BB15" s="426" t="str">
        <f>TRIM(VLOOKUP(BB1,'(Admin) Description Helper'!$C$4:$AA$54,20,FALSE))</f>
        <v/>
      </c>
    </row>
    <row r="16" spans="1:54" s="69" customFormat="1" ht="30" customHeight="1" outlineLevel="1" x14ac:dyDescent="0.25">
      <c r="A16" s="415"/>
      <c r="B16" s="374" t="s">
        <v>257</v>
      </c>
      <c r="C16" s="374"/>
      <c r="D16" s="113" t="str">
        <f>VLOOKUP(D1,'(Admin) Description Helper'!$C$4:$AA$54,22,FALSE)</f>
        <v>LACROIX Can Mango</v>
      </c>
      <c r="E16" s="426" t="str">
        <f>TRIM(VLOOKUP(E1,'(Admin) Description Helper'!$C$4:$AA$54,22,FALSE))</f>
        <v/>
      </c>
      <c r="F16" s="426" t="str">
        <f>TRIM(VLOOKUP(F1,'(Admin) Description Helper'!$C$4:$AA$54,22,FALSE))</f>
        <v/>
      </c>
      <c r="G16" s="426" t="str">
        <f>TRIM(VLOOKUP(G1,'(Admin) Description Helper'!$C$4:$AA$54,22,FALSE))</f>
        <v/>
      </c>
      <c r="H16" s="426" t="str">
        <f>TRIM(VLOOKUP(H1,'(Admin) Description Helper'!$C$4:$AA$54,22,FALSE))</f>
        <v/>
      </c>
      <c r="I16" s="426" t="str">
        <f>TRIM(VLOOKUP(I1,'(Admin) Description Helper'!$C$4:$AA$54,22,FALSE))</f>
        <v/>
      </c>
      <c r="J16" s="426" t="str">
        <f>TRIM(VLOOKUP(J1,'(Admin) Description Helper'!$C$4:$AA$54,22,FALSE))</f>
        <v/>
      </c>
      <c r="K16" s="426" t="str">
        <f>TRIM(VLOOKUP(K1,'(Admin) Description Helper'!$C$4:$AA$54,22,FALSE))</f>
        <v/>
      </c>
      <c r="L16" s="426" t="str">
        <f>TRIM(VLOOKUP(L1,'(Admin) Description Helper'!$C$4:$AA$54,22,FALSE))</f>
        <v/>
      </c>
      <c r="M16" s="426" t="str">
        <f>TRIM(VLOOKUP(M1,'(Admin) Description Helper'!$C$4:$AA$54,22,FALSE))</f>
        <v/>
      </c>
      <c r="N16" s="426" t="str">
        <f>TRIM(VLOOKUP(N1,'(Admin) Description Helper'!$C$4:$AA$54,22,FALSE))</f>
        <v/>
      </c>
      <c r="O16" s="426" t="str">
        <f>TRIM(VLOOKUP(O1,'(Admin) Description Helper'!$C$4:$AA$54,22,FALSE))</f>
        <v/>
      </c>
      <c r="P16" s="426" t="str">
        <f>TRIM(VLOOKUP(P1,'(Admin) Description Helper'!$C$4:$AA$54,22,FALSE))</f>
        <v/>
      </c>
      <c r="Q16" s="426" t="str">
        <f>TRIM(VLOOKUP(Q1,'(Admin) Description Helper'!$C$4:$AA$54,22,FALSE))</f>
        <v/>
      </c>
      <c r="R16" s="426" t="str">
        <f>TRIM(VLOOKUP(R1,'(Admin) Description Helper'!$C$4:$AA$54,22,FALSE))</f>
        <v/>
      </c>
      <c r="S16" s="426" t="str">
        <f>TRIM(VLOOKUP(S1,'(Admin) Description Helper'!$C$4:$AA$54,22,FALSE))</f>
        <v/>
      </c>
      <c r="T16" s="426" t="str">
        <f>TRIM(VLOOKUP(T1,'(Admin) Description Helper'!$C$4:$AA$54,22,FALSE))</f>
        <v/>
      </c>
      <c r="U16" s="426" t="str">
        <f>TRIM(VLOOKUP(U1,'(Admin) Description Helper'!$C$4:$AA$54,22,FALSE))</f>
        <v/>
      </c>
      <c r="V16" s="426" t="str">
        <f>TRIM(VLOOKUP(V1,'(Admin) Description Helper'!$C$4:$AA$54,22,FALSE))</f>
        <v/>
      </c>
      <c r="W16" s="426" t="str">
        <f>TRIM(VLOOKUP(W1,'(Admin) Description Helper'!$C$4:$AA$54,22,FALSE))</f>
        <v/>
      </c>
      <c r="X16" s="426" t="str">
        <f>TRIM(VLOOKUP(X1,'(Admin) Description Helper'!$C$4:$AA$54,22,FALSE))</f>
        <v/>
      </c>
      <c r="Y16" s="426" t="str">
        <f>TRIM(VLOOKUP(Y1,'(Admin) Description Helper'!$C$4:$AA$54,22,FALSE))</f>
        <v/>
      </c>
      <c r="Z16" s="426" t="str">
        <f>TRIM(VLOOKUP(Z1,'(Admin) Description Helper'!$C$4:$AA$54,22,FALSE))</f>
        <v/>
      </c>
      <c r="AA16" s="426" t="str">
        <f>TRIM(VLOOKUP(AA1,'(Admin) Description Helper'!$C$4:$AA$54,22,FALSE))</f>
        <v/>
      </c>
      <c r="AB16" s="426" t="str">
        <f>TRIM(VLOOKUP(AB1,'(Admin) Description Helper'!$C$4:$AA$54,22,FALSE))</f>
        <v/>
      </c>
      <c r="AC16" s="426" t="str">
        <f>TRIM(VLOOKUP(AC1,'(Admin) Description Helper'!$C$4:$AA$54,22,FALSE))</f>
        <v/>
      </c>
      <c r="AD16" s="426" t="str">
        <f>TRIM(VLOOKUP(AD1,'(Admin) Description Helper'!$C$4:$AA$54,22,FALSE))</f>
        <v/>
      </c>
      <c r="AE16" s="426" t="str">
        <f>TRIM(VLOOKUP(AE1,'(Admin) Description Helper'!$C$4:$AA$54,22,FALSE))</f>
        <v/>
      </c>
      <c r="AF16" s="426" t="str">
        <f>TRIM(VLOOKUP(AF1,'(Admin) Description Helper'!$C$4:$AA$54,22,FALSE))</f>
        <v/>
      </c>
      <c r="AG16" s="426" t="str">
        <f>TRIM(VLOOKUP(AG1,'(Admin) Description Helper'!$C$4:$AA$54,22,FALSE))</f>
        <v/>
      </c>
      <c r="AH16" s="426" t="str">
        <f>TRIM(VLOOKUP(AH1,'(Admin) Description Helper'!$C$4:$AA$54,22,FALSE))</f>
        <v/>
      </c>
      <c r="AI16" s="426" t="str">
        <f>TRIM(VLOOKUP(AI1,'(Admin) Description Helper'!$C$4:$AA$54,22,FALSE))</f>
        <v/>
      </c>
      <c r="AJ16" s="426" t="str">
        <f>TRIM(VLOOKUP(AJ1,'(Admin) Description Helper'!$C$4:$AA$54,22,FALSE))</f>
        <v/>
      </c>
      <c r="AK16" s="426" t="str">
        <f>TRIM(VLOOKUP(AK1,'(Admin) Description Helper'!$C$4:$AA$54,22,FALSE))</f>
        <v/>
      </c>
      <c r="AL16" s="426" t="str">
        <f>TRIM(VLOOKUP(AL1,'(Admin) Description Helper'!$C$4:$AA$54,22,FALSE))</f>
        <v/>
      </c>
      <c r="AM16" s="426" t="str">
        <f>TRIM(VLOOKUP(AM1,'(Admin) Description Helper'!$C$4:$AA$54,22,FALSE))</f>
        <v/>
      </c>
      <c r="AN16" s="426" t="str">
        <f>TRIM(VLOOKUP(AN1,'(Admin) Description Helper'!$C$4:$AA$54,22,FALSE))</f>
        <v/>
      </c>
      <c r="AO16" s="426" t="str">
        <f>TRIM(VLOOKUP(AO1,'(Admin) Description Helper'!$C$4:$AA$54,22,FALSE))</f>
        <v/>
      </c>
      <c r="AP16" s="426" t="str">
        <f>TRIM(VLOOKUP(AP1,'(Admin) Description Helper'!$C$4:$AA$54,22,FALSE))</f>
        <v/>
      </c>
      <c r="AQ16" s="426" t="str">
        <f>TRIM(VLOOKUP(AQ1,'(Admin) Description Helper'!$C$4:$AA$54,22,FALSE))</f>
        <v/>
      </c>
      <c r="AR16" s="426" t="str">
        <f>TRIM(VLOOKUP(AR1,'(Admin) Description Helper'!$C$4:$AA$54,22,FALSE))</f>
        <v/>
      </c>
      <c r="AS16" s="426" t="str">
        <f>TRIM(VLOOKUP(AS1,'(Admin) Description Helper'!$C$4:$AA$54,22,FALSE))</f>
        <v/>
      </c>
      <c r="AT16" s="426" t="str">
        <f>TRIM(VLOOKUP(AT1,'(Admin) Description Helper'!$C$4:$AA$54,22,FALSE))</f>
        <v/>
      </c>
      <c r="AU16" s="426" t="str">
        <f>TRIM(VLOOKUP(AU1,'(Admin) Description Helper'!$C$4:$AA$54,22,FALSE))</f>
        <v/>
      </c>
      <c r="AV16" s="426" t="str">
        <f>TRIM(VLOOKUP(AV1,'(Admin) Description Helper'!$C$4:$AA$54,22,FALSE))</f>
        <v/>
      </c>
      <c r="AW16" s="426" t="str">
        <f>TRIM(VLOOKUP(AW1,'(Admin) Description Helper'!$C$4:$AA$54,22,FALSE))</f>
        <v/>
      </c>
      <c r="AX16" s="426" t="str">
        <f>TRIM(VLOOKUP(AX1,'(Admin) Description Helper'!$C$4:$AA$54,22,FALSE))</f>
        <v/>
      </c>
      <c r="AY16" s="426" t="str">
        <f>TRIM(VLOOKUP(AY1,'(Admin) Description Helper'!$C$4:$AA$54,22,FALSE))</f>
        <v/>
      </c>
      <c r="AZ16" s="426" t="str">
        <f>TRIM(VLOOKUP(AZ1,'(Admin) Description Helper'!$C$4:$AA$54,22,FALSE))</f>
        <v/>
      </c>
      <c r="BA16" s="426" t="str">
        <f>TRIM(VLOOKUP(BA1,'(Admin) Description Helper'!$C$4:$AA$54,22,FALSE))</f>
        <v/>
      </c>
      <c r="BB16" s="426" t="str">
        <f>TRIM(VLOOKUP(BB1,'(Admin) Description Helper'!$C$4:$AA$54,22,FALSE))</f>
        <v/>
      </c>
    </row>
    <row r="17" spans="1:54" s="69" customFormat="1" ht="15" customHeight="1" outlineLevel="1" x14ac:dyDescent="0.25">
      <c r="A17" s="415"/>
      <c r="B17" s="374" t="s">
        <v>258</v>
      </c>
      <c r="C17" s="374"/>
      <c r="D17" s="113" t="str">
        <f>VLOOKUP(D1,'(Admin) Description Helper'!$C$4:$AA$54,24,FALSE)</f>
        <v>LACROIX Can Mango</v>
      </c>
      <c r="E17" s="426" t="str">
        <f>TRIM(VLOOKUP(E1,'(Admin) Description Helper'!$C$4:$AA$54,24,FALSE))</f>
        <v/>
      </c>
      <c r="F17" s="426" t="str">
        <f>TRIM(VLOOKUP(F1,'(Admin) Description Helper'!$C$4:$AA$54,24,FALSE))</f>
        <v/>
      </c>
      <c r="G17" s="426" t="str">
        <f>TRIM(VLOOKUP(G1,'(Admin) Description Helper'!$C$4:$AA$54,24,FALSE))</f>
        <v/>
      </c>
      <c r="H17" s="426" t="str">
        <f>TRIM(VLOOKUP(H1,'(Admin) Description Helper'!$C$4:$AA$54,24,FALSE))</f>
        <v/>
      </c>
      <c r="I17" s="426" t="str">
        <f>TRIM(VLOOKUP(I1,'(Admin) Description Helper'!$C$4:$AA$54,24,FALSE))</f>
        <v/>
      </c>
      <c r="J17" s="426" t="str">
        <f>TRIM(VLOOKUP(J1,'(Admin) Description Helper'!$C$4:$AA$54,24,FALSE))</f>
        <v/>
      </c>
      <c r="K17" s="426" t="str">
        <f>TRIM(VLOOKUP(K1,'(Admin) Description Helper'!$C$4:$AA$54,24,FALSE))</f>
        <v/>
      </c>
      <c r="L17" s="426" t="str">
        <f>TRIM(VLOOKUP(L1,'(Admin) Description Helper'!$C$4:$AA$54,24,FALSE))</f>
        <v/>
      </c>
      <c r="M17" s="426" t="str">
        <f>TRIM(VLOOKUP(M1,'(Admin) Description Helper'!$C$4:$AA$54,24,FALSE))</f>
        <v/>
      </c>
      <c r="N17" s="426" t="str">
        <f>TRIM(VLOOKUP(N1,'(Admin) Description Helper'!$C$4:$AA$54,24,FALSE))</f>
        <v/>
      </c>
      <c r="O17" s="426" t="str">
        <f>TRIM(VLOOKUP(O1,'(Admin) Description Helper'!$C$4:$AA$54,24,FALSE))</f>
        <v/>
      </c>
      <c r="P17" s="426" t="str">
        <f>TRIM(VLOOKUP(P1,'(Admin) Description Helper'!$C$4:$AA$54,24,FALSE))</f>
        <v/>
      </c>
      <c r="Q17" s="426" t="str">
        <f>TRIM(VLOOKUP(Q1,'(Admin) Description Helper'!$C$4:$AA$54,24,FALSE))</f>
        <v/>
      </c>
      <c r="R17" s="426" t="str">
        <f>TRIM(VLOOKUP(R1,'(Admin) Description Helper'!$C$4:$AA$54,24,FALSE))</f>
        <v/>
      </c>
      <c r="S17" s="426" t="str">
        <f>TRIM(VLOOKUP(S1,'(Admin) Description Helper'!$C$4:$AA$54,24,FALSE))</f>
        <v/>
      </c>
      <c r="T17" s="426" t="str">
        <f>TRIM(VLOOKUP(T1,'(Admin) Description Helper'!$C$4:$AA$54,24,FALSE))</f>
        <v/>
      </c>
      <c r="U17" s="426" t="str">
        <f>TRIM(VLOOKUP(U1,'(Admin) Description Helper'!$C$4:$AA$54,24,FALSE))</f>
        <v/>
      </c>
      <c r="V17" s="426" t="str">
        <f>TRIM(VLOOKUP(V1,'(Admin) Description Helper'!$C$4:$AA$54,24,FALSE))</f>
        <v/>
      </c>
      <c r="W17" s="426" t="str">
        <f>TRIM(VLOOKUP(W1,'(Admin) Description Helper'!$C$4:$AA$54,24,FALSE))</f>
        <v/>
      </c>
      <c r="X17" s="426" t="str">
        <f>TRIM(VLOOKUP(X1,'(Admin) Description Helper'!$C$4:$AA$54,24,FALSE))</f>
        <v/>
      </c>
      <c r="Y17" s="426" t="str">
        <f>TRIM(VLOOKUP(Y1,'(Admin) Description Helper'!$C$4:$AA$54,24,FALSE))</f>
        <v/>
      </c>
      <c r="Z17" s="426" t="str">
        <f>TRIM(VLOOKUP(Z1,'(Admin) Description Helper'!$C$4:$AA$54,24,FALSE))</f>
        <v/>
      </c>
      <c r="AA17" s="426" t="str">
        <f>TRIM(VLOOKUP(AA1,'(Admin) Description Helper'!$C$4:$AA$54,24,FALSE))</f>
        <v/>
      </c>
      <c r="AB17" s="426" t="str">
        <f>TRIM(VLOOKUP(AB1,'(Admin) Description Helper'!$C$4:$AA$54,24,FALSE))</f>
        <v/>
      </c>
      <c r="AC17" s="426" t="str">
        <f>TRIM(VLOOKUP(AC1,'(Admin) Description Helper'!$C$4:$AA$54,24,FALSE))</f>
        <v/>
      </c>
      <c r="AD17" s="426" t="str">
        <f>TRIM(VLOOKUP(AD1,'(Admin) Description Helper'!$C$4:$AA$54,24,FALSE))</f>
        <v/>
      </c>
      <c r="AE17" s="426" t="str">
        <f>TRIM(VLOOKUP(AE1,'(Admin) Description Helper'!$C$4:$AA$54,24,FALSE))</f>
        <v/>
      </c>
      <c r="AF17" s="426" t="str">
        <f>TRIM(VLOOKUP(AF1,'(Admin) Description Helper'!$C$4:$AA$54,24,FALSE))</f>
        <v/>
      </c>
      <c r="AG17" s="426" t="str">
        <f>TRIM(VLOOKUP(AG1,'(Admin) Description Helper'!$C$4:$AA$54,24,FALSE))</f>
        <v/>
      </c>
      <c r="AH17" s="426" t="str">
        <f>TRIM(VLOOKUP(AH1,'(Admin) Description Helper'!$C$4:$AA$54,24,FALSE))</f>
        <v/>
      </c>
      <c r="AI17" s="426" t="str">
        <f>TRIM(VLOOKUP(AI1,'(Admin) Description Helper'!$C$4:$AA$54,24,FALSE))</f>
        <v/>
      </c>
      <c r="AJ17" s="426" t="str">
        <f>TRIM(VLOOKUP(AJ1,'(Admin) Description Helper'!$C$4:$AA$54,24,FALSE))</f>
        <v/>
      </c>
      <c r="AK17" s="426" t="str">
        <f>TRIM(VLOOKUP(AK1,'(Admin) Description Helper'!$C$4:$AA$54,24,FALSE))</f>
        <v/>
      </c>
      <c r="AL17" s="426" t="str">
        <f>TRIM(VLOOKUP(AL1,'(Admin) Description Helper'!$C$4:$AA$54,24,FALSE))</f>
        <v/>
      </c>
      <c r="AM17" s="426" t="str">
        <f>TRIM(VLOOKUP(AM1,'(Admin) Description Helper'!$C$4:$AA$54,24,FALSE))</f>
        <v/>
      </c>
      <c r="AN17" s="426" t="str">
        <f>TRIM(VLOOKUP(AN1,'(Admin) Description Helper'!$C$4:$AA$54,24,FALSE))</f>
        <v/>
      </c>
      <c r="AO17" s="426" t="str">
        <f>TRIM(VLOOKUP(AO1,'(Admin) Description Helper'!$C$4:$AA$54,24,FALSE))</f>
        <v/>
      </c>
      <c r="AP17" s="426" t="str">
        <f>TRIM(VLOOKUP(AP1,'(Admin) Description Helper'!$C$4:$AA$54,24,FALSE))</f>
        <v/>
      </c>
      <c r="AQ17" s="426" t="str">
        <f>TRIM(VLOOKUP(AQ1,'(Admin) Description Helper'!$C$4:$AA$54,24,FALSE))</f>
        <v/>
      </c>
      <c r="AR17" s="426" t="str">
        <f>TRIM(VLOOKUP(AR1,'(Admin) Description Helper'!$C$4:$AA$54,24,FALSE))</f>
        <v/>
      </c>
      <c r="AS17" s="426" t="str">
        <f>TRIM(VLOOKUP(AS1,'(Admin) Description Helper'!$C$4:$AA$54,24,FALSE))</f>
        <v/>
      </c>
      <c r="AT17" s="426" t="str">
        <f>TRIM(VLOOKUP(AT1,'(Admin) Description Helper'!$C$4:$AA$54,24,FALSE))</f>
        <v/>
      </c>
      <c r="AU17" s="426" t="str">
        <f>TRIM(VLOOKUP(AU1,'(Admin) Description Helper'!$C$4:$AA$54,24,FALSE))</f>
        <v/>
      </c>
      <c r="AV17" s="426" t="str">
        <f>TRIM(VLOOKUP(AV1,'(Admin) Description Helper'!$C$4:$AA$54,24,FALSE))</f>
        <v/>
      </c>
      <c r="AW17" s="426" t="str">
        <f>TRIM(VLOOKUP(AW1,'(Admin) Description Helper'!$C$4:$AA$54,24,FALSE))</f>
        <v/>
      </c>
      <c r="AX17" s="426" t="str">
        <f>TRIM(VLOOKUP(AX1,'(Admin) Description Helper'!$C$4:$AA$54,24,FALSE))</f>
        <v/>
      </c>
      <c r="AY17" s="426" t="str">
        <f>TRIM(VLOOKUP(AY1,'(Admin) Description Helper'!$C$4:$AA$54,24,FALSE))</f>
        <v/>
      </c>
      <c r="AZ17" s="426" t="str">
        <f>TRIM(VLOOKUP(AZ1,'(Admin) Description Helper'!$C$4:$AA$54,24,FALSE))</f>
        <v/>
      </c>
      <c r="BA17" s="426" t="str">
        <f>TRIM(VLOOKUP(BA1,'(Admin) Description Helper'!$C$4:$AA$54,24,FALSE))</f>
        <v/>
      </c>
      <c r="BB17" s="426" t="str">
        <f>TRIM(VLOOKUP(BB1,'(Admin) Description Helper'!$C$4:$AA$54,24,FALSE))</f>
        <v/>
      </c>
    </row>
    <row r="18" spans="1:54" ht="15" customHeight="1" outlineLevel="1" x14ac:dyDescent="0.25">
      <c r="A18" s="415"/>
      <c r="B18" s="374" t="s">
        <v>22</v>
      </c>
      <c r="C18" s="374"/>
      <c r="D18" s="127" t="s">
        <v>264</v>
      </c>
      <c r="E18" s="432" t="s">
        <v>264</v>
      </c>
      <c r="F18" s="432" t="s">
        <v>264</v>
      </c>
      <c r="G18" s="432" t="s">
        <v>264</v>
      </c>
      <c r="H18" s="432" t="s">
        <v>264</v>
      </c>
      <c r="I18" s="432" t="s">
        <v>264</v>
      </c>
      <c r="J18" s="432" t="s">
        <v>264</v>
      </c>
      <c r="K18" s="432" t="s">
        <v>264</v>
      </c>
      <c r="L18" s="432" t="s">
        <v>264</v>
      </c>
      <c r="M18" s="432" t="s">
        <v>264</v>
      </c>
      <c r="N18" s="432" t="s">
        <v>264</v>
      </c>
      <c r="O18" s="432" t="s">
        <v>264</v>
      </c>
      <c r="P18" s="432" t="s">
        <v>264</v>
      </c>
      <c r="Q18" s="432" t="s">
        <v>264</v>
      </c>
      <c r="R18" s="432" t="s">
        <v>264</v>
      </c>
      <c r="S18" s="432" t="s">
        <v>264</v>
      </c>
      <c r="T18" s="432" t="s">
        <v>264</v>
      </c>
      <c r="U18" s="432" t="s">
        <v>264</v>
      </c>
      <c r="V18" s="432" t="s">
        <v>264</v>
      </c>
      <c r="W18" s="432" t="s">
        <v>264</v>
      </c>
      <c r="X18" s="432" t="s">
        <v>264</v>
      </c>
      <c r="Y18" s="432" t="s">
        <v>264</v>
      </c>
      <c r="Z18" s="432" t="s">
        <v>264</v>
      </c>
      <c r="AA18" s="432" t="s">
        <v>264</v>
      </c>
      <c r="AB18" s="432" t="s">
        <v>264</v>
      </c>
      <c r="AC18" s="432" t="s">
        <v>264</v>
      </c>
      <c r="AD18" s="432" t="s">
        <v>264</v>
      </c>
      <c r="AE18" s="432" t="s">
        <v>264</v>
      </c>
      <c r="AF18" s="432" t="s">
        <v>264</v>
      </c>
      <c r="AG18" s="432" t="s">
        <v>264</v>
      </c>
      <c r="AH18" s="432" t="s">
        <v>264</v>
      </c>
      <c r="AI18" s="432" t="s">
        <v>264</v>
      </c>
      <c r="AJ18" s="432" t="s">
        <v>264</v>
      </c>
      <c r="AK18" s="432" t="s">
        <v>264</v>
      </c>
      <c r="AL18" s="432" t="s">
        <v>264</v>
      </c>
      <c r="AM18" s="432" t="s">
        <v>264</v>
      </c>
      <c r="AN18" s="432" t="s">
        <v>264</v>
      </c>
      <c r="AO18" s="432" t="s">
        <v>264</v>
      </c>
      <c r="AP18" s="432" t="s">
        <v>264</v>
      </c>
      <c r="AQ18" s="432" t="s">
        <v>264</v>
      </c>
      <c r="AR18" s="432" t="s">
        <v>264</v>
      </c>
      <c r="AS18" s="432" t="s">
        <v>264</v>
      </c>
      <c r="AT18" s="432" t="s">
        <v>264</v>
      </c>
      <c r="AU18" s="432" t="s">
        <v>264</v>
      </c>
      <c r="AV18" s="432" t="s">
        <v>264</v>
      </c>
      <c r="AW18" s="432" t="s">
        <v>264</v>
      </c>
      <c r="AX18" s="432" t="s">
        <v>264</v>
      </c>
      <c r="AY18" s="432" t="s">
        <v>264</v>
      </c>
      <c r="AZ18" s="432" t="s">
        <v>264</v>
      </c>
      <c r="BA18" s="432" t="s">
        <v>264</v>
      </c>
      <c r="BB18" s="432" t="s">
        <v>264</v>
      </c>
    </row>
    <row r="19" spans="1:54" ht="15" customHeight="1" outlineLevel="1" x14ac:dyDescent="0.25">
      <c r="A19" s="415"/>
      <c r="B19" s="374" t="s">
        <v>24</v>
      </c>
      <c r="C19" s="374"/>
      <c r="D19" s="117" t="str">
        <f>'SKU Information'!D7</f>
        <v>56098</v>
      </c>
      <c r="E19" s="433" t="str">
        <f>TRIM('SKU Information'!E7)</f>
        <v/>
      </c>
      <c r="F19" s="433" t="str">
        <f>TRIM('SKU Information'!F7)</f>
        <v/>
      </c>
      <c r="G19" s="433" t="str">
        <f>TRIM('SKU Information'!G7)</f>
        <v/>
      </c>
      <c r="H19" s="433" t="str">
        <f>TRIM('SKU Information'!H7)</f>
        <v/>
      </c>
      <c r="I19" s="433" t="str">
        <f>TRIM('SKU Information'!I7)</f>
        <v/>
      </c>
      <c r="J19" s="433" t="str">
        <f>TRIM('SKU Information'!J7)</f>
        <v/>
      </c>
      <c r="K19" s="433" t="str">
        <f>TRIM('SKU Information'!K7)</f>
        <v/>
      </c>
      <c r="L19" s="433" t="str">
        <f>TRIM('SKU Information'!L7)</f>
        <v/>
      </c>
      <c r="M19" s="433" t="str">
        <f>TRIM('SKU Information'!M7)</f>
        <v/>
      </c>
      <c r="N19" s="433" t="str">
        <f>TRIM('SKU Information'!N7)</f>
        <v/>
      </c>
      <c r="O19" s="433" t="str">
        <f>TRIM('SKU Information'!O7)</f>
        <v/>
      </c>
      <c r="P19" s="433" t="str">
        <f>TRIM('SKU Information'!P7)</f>
        <v/>
      </c>
      <c r="Q19" s="433" t="str">
        <f>TRIM('SKU Information'!Q7)</f>
        <v/>
      </c>
      <c r="R19" s="433" t="str">
        <f>TRIM('SKU Information'!R7)</f>
        <v/>
      </c>
      <c r="S19" s="433" t="str">
        <f>TRIM('SKU Information'!S7)</f>
        <v/>
      </c>
      <c r="T19" s="433" t="str">
        <f>TRIM('SKU Information'!T7)</f>
        <v/>
      </c>
      <c r="U19" s="433" t="str">
        <f>TRIM('SKU Information'!U7)</f>
        <v/>
      </c>
      <c r="V19" s="433" t="str">
        <f>TRIM('SKU Information'!V7)</f>
        <v/>
      </c>
      <c r="W19" s="433" t="str">
        <f>TRIM('SKU Information'!W7)</f>
        <v/>
      </c>
      <c r="X19" s="433" t="str">
        <f>TRIM('SKU Information'!X7)</f>
        <v/>
      </c>
      <c r="Y19" s="433" t="str">
        <f>TRIM('SKU Information'!Y7)</f>
        <v/>
      </c>
      <c r="Z19" s="433" t="str">
        <f>TRIM('SKU Information'!Z7)</f>
        <v/>
      </c>
      <c r="AA19" s="433" t="str">
        <f>TRIM('SKU Information'!AA7)</f>
        <v/>
      </c>
      <c r="AB19" s="433" t="str">
        <f>TRIM('SKU Information'!AB7)</f>
        <v/>
      </c>
      <c r="AC19" s="433" t="str">
        <f>TRIM('SKU Information'!AC7)</f>
        <v/>
      </c>
      <c r="AD19" s="433" t="str">
        <f>TRIM('SKU Information'!AD7)</f>
        <v/>
      </c>
      <c r="AE19" s="433" t="str">
        <f>TRIM('SKU Information'!AE7)</f>
        <v/>
      </c>
      <c r="AF19" s="433" t="str">
        <f>TRIM('SKU Information'!AF7)</f>
        <v/>
      </c>
      <c r="AG19" s="433" t="str">
        <f>TRIM('SKU Information'!AG7)</f>
        <v/>
      </c>
      <c r="AH19" s="433" t="str">
        <f>TRIM('SKU Information'!AH7)</f>
        <v/>
      </c>
      <c r="AI19" s="433" t="str">
        <f>TRIM('SKU Information'!AI7)</f>
        <v/>
      </c>
      <c r="AJ19" s="433" t="str">
        <f>TRIM('SKU Information'!AJ7)</f>
        <v/>
      </c>
      <c r="AK19" s="433" t="str">
        <f>TRIM('SKU Information'!AK7)</f>
        <v/>
      </c>
      <c r="AL19" s="433" t="str">
        <f>TRIM('SKU Information'!AL7)</f>
        <v/>
      </c>
      <c r="AM19" s="433" t="str">
        <f>TRIM('SKU Information'!AM7)</f>
        <v/>
      </c>
      <c r="AN19" s="433" t="str">
        <f>TRIM('SKU Information'!AN7)</f>
        <v/>
      </c>
      <c r="AO19" s="433" t="str">
        <f>TRIM('SKU Information'!AO7)</f>
        <v/>
      </c>
      <c r="AP19" s="433" t="str">
        <f>TRIM('SKU Information'!AP7)</f>
        <v/>
      </c>
      <c r="AQ19" s="433" t="str">
        <f>TRIM('SKU Information'!AQ7)</f>
        <v/>
      </c>
      <c r="AR19" s="433" t="str">
        <f>TRIM('SKU Information'!AR7)</f>
        <v/>
      </c>
      <c r="AS19" s="433" t="str">
        <f>TRIM('SKU Information'!AS7)</f>
        <v/>
      </c>
      <c r="AT19" s="433" t="str">
        <f>TRIM('SKU Information'!AT7)</f>
        <v/>
      </c>
      <c r="AU19" s="433" t="str">
        <f>TRIM('SKU Information'!AU7)</f>
        <v/>
      </c>
      <c r="AV19" s="433" t="str">
        <f>TRIM('SKU Information'!AV7)</f>
        <v/>
      </c>
      <c r="AW19" s="433" t="str">
        <f>TRIM('SKU Information'!AW7)</f>
        <v/>
      </c>
      <c r="AX19" s="433" t="str">
        <f>TRIM('SKU Information'!AX7)</f>
        <v/>
      </c>
      <c r="AY19" s="433" t="str">
        <f>TRIM('SKU Information'!AY7)</f>
        <v/>
      </c>
      <c r="AZ19" s="433" t="str">
        <f>TRIM('SKU Information'!AZ7)</f>
        <v/>
      </c>
      <c r="BA19" s="433" t="str">
        <f>TRIM('SKU Information'!BA7)</f>
        <v/>
      </c>
      <c r="BB19" s="433" t="str">
        <f>TRIM('SKU Information'!BB7)</f>
        <v/>
      </c>
    </row>
    <row r="20" spans="1:54" ht="15" customHeight="1" outlineLevel="1" x14ac:dyDescent="0.25">
      <c r="A20" s="415"/>
      <c r="B20" s="374" t="s">
        <v>55</v>
      </c>
      <c r="C20" s="374"/>
      <c r="D20" s="117" t="str">
        <f>'SKU Information'!D43</f>
        <v>Manufacturing Company Ltd.</v>
      </c>
      <c r="E20" s="433" t="str">
        <f>TRIM('SKU Information'!E43)</f>
        <v/>
      </c>
      <c r="F20" s="433" t="str">
        <f>TRIM('SKU Information'!F43)</f>
        <v/>
      </c>
      <c r="G20" s="433" t="str">
        <f>TRIM('SKU Information'!G43)</f>
        <v/>
      </c>
      <c r="H20" s="433" t="str">
        <f>TRIM('SKU Information'!H43)</f>
        <v/>
      </c>
      <c r="I20" s="433" t="str">
        <f>TRIM('SKU Information'!I43)</f>
        <v/>
      </c>
      <c r="J20" s="433" t="str">
        <f>TRIM('SKU Information'!J43)</f>
        <v/>
      </c>
      <c r="K20" s="433" t="str">
        <f>TRIM('SKU Information'!K43)</f>
        <v/>
      </c>
      <c r="L20" s="433" t="str">
        <f>TRIM('SKU Information'!L43)</f>
        <v/>
      </c>
      <c r="M20" s="433" t="str">
        <f>TRIM('SKU Information'!M43)</f>
        <v/>
      </c>
      <c r="N20" s="433" t="str">
        <f>TRIM('SKU Information'!N43)</f>
        <v/>
      </c>
      <c r="O20" s="433" t="str">
        <f>TRIM('SKU Information'!O43)</f>
        <v/>
      </c>
      <c r="P20" s="433" t="str">
        <f>TRIM('SKU Information'!P43)</f>
        <v/>
      </c>
      <c r="Q20" s="433" t="str">
        <f>TRIM('SKU Information'!Q43)</f>
        <v/>
      </c>
      <c r="R20" s="433" t="str">
        <f>TRIM('SKU Information'!R43)</f>
        <v/>
      </c>
      <c r="S20" s="433" t="str">
        <f>TRIM('SKU Information'!S43)</f>
        <v/>
      </c>
      <c r="T20" s="433" t="str">
        <f>TRIM('SKU Information'!T43)</f>
        <v/>
      </c>
      <c r="U20" s="433" t="str">
        <f>TRIM('SKU Information'!U43)</f>
        <v/>
      </c>
      <c r="V20" s="433" t="str">
        <f>TRIM('SKU Information'!V43)</f>
        <v/>
      </c>
      <c r="W20" s="433" t="str">
        <f>TRIM('SKU Information'!W43)</f>
        <v/>
      </c>
      <c r="X20" s="433" t="str">
        <f>TRIM('SKU Information'!X43)</f>
        <v/>
      </c>
      <c r="Y20" s="433" t="str">
        <f>TRIM('SKU Information'!Y43)</f>
        <v/>
      </c>
      <c r="Z20" s="433" t="str">
        <f>TRIM('SKU Information'!Z43)</f>
        <v/>
      </c>
      <c r="AA20" s="433" t="str">
        <f>TRIM('SKU Information'!AA43)</f>
        <v/>
      </c>
      <c r="AB20" s="433" t="str">
        <f>TRIM('SKU Information'!AB43)</f>
        <v/>
      </c>
      <c r="AC20" s="433" t="str">
        <f>TRIM('SKU Information'!AC43)</f>
        <v/>
      </c>
      <c r="AD20" s="433" t="str">
        <f>TRIM('SKU Information'!AD43)</f>
        <v/>
      </c>
      <c r="AE20" s="433" t="str">
        <f>TRIM('SKU Information'!AE43)</f>
        <v/>
      </c>
      <c r="AF20" s="433" t="str">
        <f>TRIM('SKU Information'!AF43)</f>
        <v/>
      </c>
      <c r="AG20" s="433" t="str">
        <f>TRIM('SKU Information'!AG43)</f>
        <v/>
      </c>
      <c r="AH20" s="433" t="str">
        <f>TRIM('SKU Information'!AH43)</f>
        <v/>
      </c>
      <c r="AI20" s="433" t="str">
        <f>TRIM('SKU Information'!AI43)</f>
        <v/>
      </c>
      <c r="AJ20" s="433" t="str">
        <f>TRIM('SKU Information'!AJ43)</f>
        <v/>
      </c>
      <c r="AK20" s="433" t="str">
        <f>TRIM('SKU Information'!AK43)</f>
        <v/>
      </c>
      <c r="AL20" s="433" t="str">
        <f>TRIM('SKU Information'!AL43)</f>
        <v/>
      </c>
      <c r="AM20" s="433" t="str">
        <f>TRIM('SKU Information'!AM43)</f>
        <v/>
      </c>
      <c r="AN20" s="433" t="str">
        <f>TRIM('SKU Information'!AN43)</f>
        <v/>
      </c>
      <c r="AO20" s="433" t="str">
        <f>TRIM('SKU Information'!AO43)</f>
        <v/>
      </c>
      <c r="AP20" s="433" t="str">
        <f>TRIM('SKU Information'!AP43)</f>
        <v/>
      </c>
      <c r="AQ20" s="433" t="str">
        <f>TRIM('SKU Information'!AQ43)</f>
        <v/>
      </c>
      <c r="AR20" s="433" t="str">
        <f>TRIM('SKU Information'!AR43)</f>
        <v/>
      </c>
      <c r="AS20" s="433" t="str">
        <f>TRIM('SKU Information'!AS43)</f>
        <v/>
      </c>
      <c r="AT20" s="433" t="str">
        <f>TRIM('SKU Information'!AT43)</f>
        <v/>
      </c>
      <c r="AU20" s="433" t="str">
        <f>TRIM('SKU Information'!AU43)</f>
        <v/>
      </c>
      <c r="AV20" s="433" t="str">
        <f>TRIM('SKU Information'!AV43)</f>
        <v/>
      </c>
      <c r="AW20" s="433" t="str">
        <f>TRIM('SKU Information'!AW43)</f>
        <v/>
      </c>
      <c r="AX20" s="433" t="str">
        <f>TRIM('SKU Information'!AX43)</f>
        <v/>
      </c>
      <c r="AY20" s="433" t="str">
        <f>TRIM('SKU Information'!AY43)</f>
        <v/>
      </c>
      <c r="AZ20" s="433" t="str">
        <f>TRIM('SKU Information'!AZ43)</f>
        <v/>
      </c>
      <c r="BA20" s="433" t="str">
        <f>TRIM('SKU Information'!BA43)</f>
        <v/>
      </c>
      <c r="BB20" s="433" t="str">
        <f>TRIM('SKU Information'!BB43)</f>
        <v/>
      </c>
    </row>
    <row r="21" spans="1:54" ht="15" customHeight="1" outlineLevel="1" x14ac:dyDescent="0.25">
      <c r="A21" s="415"/>
      <c r="B21" s="374" t="s">
        <v>30</v>
      </c>
      <c r="C21" s="374"/>
      <c r="D21" s="124">
        <f>'SKU Information'!D16</f>
        <v>100808912018874</v>
      </c>
      <c r="E21" s="433" t="str">
        <f>TRIM('SKU Information'!E16)</f>
        <v/>
      </c>
      <c r="F21" s="433" t="str">
        <f>TRIM('SKU Information'!F16)</f>
        <v/>
      </c>
      <c r="G21" s="433" t="str">
        <f>TRIM('SKU Information'!G16)</f>
        <v/>
      </c>
      <c r="H21" s="433" t="str">
        <f>TRIM('SKU Information'!H16)</f>
        <v/>
      </c>
      <c r="I21" s="433" t="str">
        <f>TRIM('SKU Information'!I16)</f>
        <v/>
      </c>
      <c r="J21" s="433" t="str">
        <f>TRIM('SKU Information'!J16)</f>
        <v/>
      </c>
      <c r="K21" s="433" t="str">
        <f>TRIM('SKU Information'!K16)</f>
        <v/>
      </c>
      <c r="L21" s="433" t="str">
        <f>TRIM('SKU Information'!L16)</f>
        <v/>
      </c>
      <c r="M21" s="433" t="str">
        <f>TRIM('SKU Information'!M16)</f>
        <v/>
      </c>
      <c r="N21" s="433" t="str">
        <f>TRIM('SKU Information'!N16)</f>
        <v/>
      </c>
      <c r="O21" s="433" t="str">
        <f>TRIM('SKU Information'!O16)</f>
        <v/>
      </c>
      <c r="P21" s="433" t="str">
        <f>TRIM('SKU Information'!P16)</f>
        <v/>
      </c>
      <c r="Q21" s="433" t="str">
        <f>TRIM('SKU Information'!Q16)</f>
        <v/>
      </c>
      <c r="R21" s="433" t="str">
        <f>TRIM('SKU Information'!R16)</f>
        <v/>
      </c>
      <c r="S21" s="433" t="str">
        <f>TRIM('SKU Information'!S16)</f>
        <v/>
      </c>
      <c r="T21" s="433" t="str">
        <f>TRIM('SKU Information'!T16)</f>
        <v/>
      </c>
      <c r="U21" s="433" t="str">
        <f>TRIM('SKU Information'!U16)</f>
        <v/>
      </c>
      <c r="V21" s="433" t="str">
        <f>TRIM('SKU Information'!V16)</f>
        <v/>
      </c>
      <c r="W21" s="433" t="str">
        <f>TRIM('SKU Information'!W16)</f>
        <v/>
      </c>
      <c r="X21" s="433" t="str">
        <f>TRIM('SKU Information'!X16)</f>
        <v/>
      </c>
      <c r="Y21" s="433" t="str">
        <f>TRIM('SKU Information'!Y16)</f>
        <v/>
      </c>
      <c r="Z21" s="433" t="str">
        <f>TRIM('SKU Information'!Z16)</f>
        <v/>
      </c>
      <c r="AA21" s="433" t="str">
        <f>TRIM('SKU Information'!AA16)</f>
        <v/>
      </c>
      <c r="AB21" s="433" t="str">
        <f>TRIM('SKU Information'!AB16)</f>
        <v/>
      </c>
      <c r="AC21" s="433" t="str">
        <f>TRIM('SKU Information'!AC16)</f>
        <v/>
      </c>
      <c r="AD21" s="433" t="str">
        <f>TRIM('SKU Information'!AD16)</f>
        <v/>
      </c>
      <c r="AE21" s="433" t="str">
        <f>TRIM('SKU Information'!AE16)</f>
        <v/>
      </c>
      <c r="AF21" s="433" t="str">
        <f>TRIM('SKU Information'!AF16)</f>
        <v/>
      </c>
      <c r="AG21" s="433" t="str">
        <f>TRIM('SKU Information'!AG16)</f>
        <v/>
      </c>
      <c r="AH21" s="433" t="str">
        <f>TRIM('SKU Information'!AH16)</f>
        <v/>
      </c>
      <c r="AI21" s="433" t="str">
        <f>TRIM('SKU Information'!AI16)</f>
        <v/>
      </c>
      <c r="AJ21" s="433" t="str">
        <f>TRIM('SKU Information'!AJ16)</f>
        <v/>
      </c>
      <c r="AK21" s="433" t="str">
        <f>TRIM('SKU Information'!AK16)</f>
        <v/>
      </c>
      <c r="AL21" s="433" t="str">
        <f>TRIM('SKU Information'!AL16)</f>
        <v/>
      </c>
      <c r="AM21" s="433" t="str">
        <f>TRIM('SKU Information'!AM16)</f>
        <v/>
      </c>
      <c r="AN21" s="433" t="str">
        <f>TRIM('SKU Information'!AN16)</f>
        <v/>
      </c>
      <c r="AO21" s="433" t="str">
        <f>TRIM('SKU Information'!AO16)</f>
        <v/>
      </c>
      <c r="AP21" s="433" t="str">
        <f>TRIM('SKU Information'!AP16)</f>
        <v/>
      </c>
      <c r="AQ21" s="433" t="str">
        <f>TRIM('SKU Information'!AQ16)</f>
        <v/>
      </c>
      <c r="AR21" s="433" t="str">
        <f>TRIM('SKU Information'!AR16)</f>
        <v/>
      </c>
      <c r="AS21" s="433" t="str">
        <f>TRIM('SKU Information'!AS16)</f>
        <v/>
      </c>
      <c r="AT21" s="433" t="str">
        <f>TRIM('SKU Information'!AT16)</f>
        <v/>
      </c>
      <c r="AU21" s="433" t="str">
        <f>TRIM('SKU Information'!AU16)</f>
        <v/>
      </c>
      <c r="AV21" s="433" t="str">
        <f>TRIM('SKU Information'!AV16)</f>
        <v/>
      </c>
      <c r="AW21" s="433" t="str">
        <f>TRIM('SKU Information'!AW16)</f>
        <v/>
      </c>
      <c r="AX21" s="433" t="str">
        <f>TRIM('SKU Information'!AX16)</f>
        <v/>
      </c>
      <c r="AY21" s="433" t="str">
        <f>TRIM('SKU Information'!AY16)</f>
        <v/>
      </c>
      <c r="AZ21" s="433" t="str">
        <f>TRIM('SKU Information'!AZ16)</f>
        <v/>
      </c>
      <c r="BA21" s="433" t="str">
        <f>TRIM('SKU Information'!BA16)</f>
        <v/>
      </c>
      <c r="BB21" s="433" t="str">
        <f>TRIM('SKU Information'!BB16)</f>
        <v/>
      </c>
    </row>
    <row r="22" spans="1:54" ht="15" customHeight="1" outlineLevel="1" x14ac:dyDescent="0.25">
      <c r="A22" s="415"/>
      <c r="B22" s="17" t="s">
        <v>33</v>
      </c>
      <c r="C22" s="14" t="s">
        <v>34</v>
      </c>
      <c r="D22" s="127" t="str">
        <f>'SKU Information'!D20</f>
        <v>CASE</v>
      </c>
      <c r="E22" s="432" t="str">
        <f>TRIM('SKU Information'!E20)</f>
        <v/>
      </c>
      <c r="F22" s="432" t="str">
        <f>TRIM('SKU Information'!F20)</f>
        <v/>
      </c>
      <c r="G22" s="432" t="str">
        <f>TRIM('SKU Information'!G20)</f>
        <v/>
      </c>
      <c r="H22" s="432" t="str">
        <f>TRIM('SKU Information'!H20)</f>
        <v/>
      </c>
      <c r="I22" s="432" t="str">
        <f>TRIM('SKU Information'!I20)</f>
        <v/>
      </c>
      <c r="J22" s="432" t="str">
        <f>TRIM('SKU Information'!J20)</f>
        <v/>
      </c>
      <c r="K22" s="432" t="str">
        <f>TRIM('SKU Information'!K20)</f>
        <v/>
      </c>
      <c r="L22" s="432" t="str">
        <f>TRIM('SKU Information'!L20)</f>
        <v/>
      </c>
      <c r="M22" s="432" t="str">
        <f>TRIM('SKU Information'!M20)</f>
        <v/>
      </c>
      <c r="N22" s="432" t="str">
        <f>TRIM('SKU Information'!N20)</f>
        <v/>
      </c>
      <c r="O22" s="432" t="str">
        <f>TRIM('SKU Information'!O20)</f>
        <v/>
      </c>
      <c r="P22" s="432" t="str">
        <f>TRIM('SKU Information'!P20)</f>
        <v/>
      </c>
      <c r="Q22" s="432" t="str">
        <f>TRIM('SKU Information'!Q20)</f>
        <v/>
      </c>
      <c r="R22" s="432" t="str">
        <f>TRIM('SKU Information'!R20)</f>
        <v/>
      </c>
      <c r="S22" s="432" t="str">
        <f>TRIM('SKU Information'!S20)</f>
        <v/>
      </c>
      <c r="T22" s="432" t="str">
        <f>TRIM('SKU Information'!T20)</f>
        <v/>
      </c>
      <c r="U22" s="432" t="str">
        <f>TRIM('SKU Information'!U20)</f>
        <v/>
      </c>
      <c r="V22" s="432" t="str">
        <f>TRIM('SKU Information'!V20)</f>
        <v/>
      </c>
      <c r="W22" s="432" t="str">
        <f>TRIM('SKU Information'!W20)</f>
        <v/>
      </c>
      <c r="X22" s="432" t="str">
        <f>TRIM('SKU Information'!X20)</f>
        <v/>
      </c>
      <c r="Y22" s="432" t="str">
        <f>TRIM('SKU Information'!Y20)</f>
        <v/>
      </c>
      <c r="Z22" s="432" t="str">
        <f>TRIM('SKU Information'!Z20)</f>
        <v/>
      </c>
      <c r="AA22" s="432" t="str">
        <f>TRIM('SKU Information'!AA20)</f>
        <v/>
      </c>
      <c r="AB22" s="432" t="str">
        <f>TRIM('SKU Information'!AB20)</f>
        <v/>
      </c>
      <c r="AC22" s="432" t="str">
        <f>TRIM('SKU Information'!AC20)</f>
        <v/>
      </c>
      <c r="AD22" s="432" t="str">
        <f>TRIM('SKU Information'!AD20)</f>
        <v/>
      </c>
      <c r="AE22" s="432" t="str">
        <f>TRIM('SKU Information'!AE20)</f>
        <v/>
      </c>
      <c r="AF22" s="432" t="str">
        <f>TRIM('SKU Information'!AF20)</f>
        <v/>
      </c>
      <c r="AG22" s="432" t="str">
        <f>TRIM('SKU Information'!AG20)</f>
        <v/>
      </c>
      <c r="AH22" s="432" t="str">
        <f>TRIM('SKU Information'!AH20)</f>
        <v/>
      </c>
      <c r="AI22" s="432" t="str">
        <f>TRIM('SKU Information'!AI20)</f>
        <v/>
      </c>
      <c r="AJ22" s="432" t="str">
        <f>TRIM('SKU Information'!AJ20)</f>
        <v/>
      </c>
      <c r="AK22" s="432" t="str">
        <f>TRIM('SKU Information'!AK20)</f>
        <v/>
      </c>
      <c r="AL22" s="432" t="str">
        <f>TRIM('SKU Information'!AL20)</f>
        <v/>
      </c>
      <c r="AM22" s="432" t="str">
        <f>TRIM('SKU Information'!AM20)</f>
        <v/>
      </c>
      <c r="AN22" s="432" t="str">
        <f>TRIM('SKU Information'!AN20)</f>
        <v/>
      </c>
      <c r="AO22" s="432" t="str">
        <f>TRIM('SKU Information'!AO20)</f>
        <v/>
      </c>
      <c r="AP22" s="432" t="str">
        <f>TRIM('SKU Information'!AP20)</f>
        <v/>
      </c>
      <c r="AQ22" s="432" t="str">
        <f>TRIM('SKU Information'!AQ20)</f>
        <v/>
      </c>
      <c r="AR22" s="432" t="str">
        <f>TRIM('SKU Information'!AR20)</f>
        <v/>
      </c>
      <c r="AS22" s="432" t="str">
        <f>TRIM('SKU Information'!AS20)</f>
        <v/>
      </c>
      <c r="AT22" s="432" t="str">
        <f>TRIM('SKU Information'!AT20)</f>
        <v/>
      </c>
      <c r="AU22" s="432" t="str">
        <f>TRIM('SKU Information'!AU20)</f>
        <v/>
      </c>
      <c r="AV22" s="432" t="str">
        <f>TRIM('SKU Information'!AV20)</f>
        <v/>
      </c>
      <c r="AW22" s="432" t="str">
        <f>TRIM('SKU Information'!AW20)</f>
        <v/>
      </c>
      <c r="AX22" s="432" t="str">
        <f>TRIM('SKU Information'!AX20)</f>
        <v/>
      </c>
      <c r="AY22" s="432" t="str">
        <f>TRIM('SKU Information'!AY20)</f>
        <v/>
      </c>
      <c r="AZ22" s="432" t="str">
        <f>TRIM('SKU Information'!AZ20)</f>
        <v/>
      </c>
      <c r="BA22" s="432" t="str">
        <f>TRIM('SKU Information'!BA20)</f>
        <v/>
      </c>
      <c r="BB22" s="432" t="str">
        <f>TRIM('SKU Information'!BB20)</f>
        <v/>
      </c>
    </row>
    <row r="23" spans="1:54" ht="15" customHeight="1" outlineLevel="1" x14ac:dyDescent="0.25">
      <c r="A23" s="415"/>
      <c r="B23" s="374" t="s">
        <v>57</v>
      </c>
      <c r="C23" s="374"/>
      <c r="D23" s="64">
        <f ca="1">VLOOKUP(D$1,'Procurement Review'!$B$4:$BD$54,18,FALSE)</f>
        <v>10.5</v>
      </c>
      <c r="E23" s="434">
        <f ca="1">VLOOKUP(E$1,'Procurement Review'!$B$4:$BD$54,18,FALSE)</f>
        <v>0</v>
      </c>
      <c r="F23" s="434">
        <f ca="1">VLOOKUP(F$1,'Procurement Review'!$B$4:$BD$54,18,FALSE)</f>
        <v>0</v>
      </c>
      <c r="G23" s="434">
        <f ca="1">VLOOKUP(G$1,'Procurement Review'!$B$4:$BD$54,18,FALSE)</f>
        <v>0</v>
      </c>
      <c r="H23" s="434">
        <f ca="1">VLOOKUP(H$1,'Procurement Review'!$B$4:$BD$54,18,FALSE)</f>
        <v>0</v>
      </c>
      <c r="I23" s="434">
        <f ca="1">VLOOKUP(I$1,'Procurement Review'!$B$4:$BD$54,18,FALSE)</f>
        <v>0</v>
      </c>
      <c r="J23" s="434">
        <f ca="1">VLOOKUP(J$1,'Procurement Review'!$B$4:$BD$54,18,FALSE)</f>
        <v>0</v>
      </c>
      <c r="K23" s="434">
        <f ca="1">VLOOKUP(K$1,'Procurement Review'!$B$4:$BD$54,18,FALSE)</f>
        <v>0</v>
      </c>
      <c r="L23" s="434">
        <f ca="1">VLOOKUP(L$1,'Procurement Review'!$B$4:$BD$54,18,FALSE)</f>
        <v>0</v>
      </c>
      <c r="M23" s="434">
        <f ca="1">VLOOKUP(M$1,'Procurement Review'!$B$4:$BD$54,18,FALSE)</f>
        <v>0</v>
      </c>
      <c r="N23" s="434">
        <f ca="1">VLOOKUP(N$1,'Procurement Review'!$B$4:$BD$54,18,FALSE)</f>
        <v>0</v>
      </c>
      <c r="O23" s="434">
        <f ca="1">VLOOKUP(O$1,'Procurement Review'!$B$4:$BD$54,18,FALSE)</f>
        <v>0</v>
      </c>
      <c r="P23" s="434">
        <f ca="1">VLOOKUP(P$1,'Procurement Review'!$B$4:$BD$54,18,FALSE)</f>
        <v>0</v>
      </c>
      <c r="Q23" s="434">
        <f ca="1">VLOOKUP(Q$1,'Procurement Review'!$B$4:$BD$54,18,FALSE)</f>
        <v>0</v>
      </c>
      <c r="R23" s="434">
        <f ca="1">VLOOKUP(R$1,'Procurement Review'!$B$4:$BD$54,18,FALSE)</f>
        <v>0</v>
      </c>
      <c r="S23" s="434">
        <f ca="1">VLOOKUP(S$1,'Procurement Review'!$B$4:$BD$54,18,FALSE)</f>
        <v>0</v>
      </c>
      <c r="T23" s="434">
        <f ca="1">VLOOKUP(T$1,'Procurement Review'!$B$4:$BD$54,18,FALSE)</f>
        <v>0</v>
      </c>
      <c r="U23" s="434">
        <f ca="1">VLOOKUP(U$1,'Procurement Review'!$B$4:$BD$54,18,FALSE)</f>
        <v>0</v>
      </c>
      <c r="V23" s="434">
        <f ca="1">VLOOKUP(V$1,'Procurement Review'!$B$4:$BD$54,18,FALSE)</f>
        <v>0</v>
      </c>
      <c r="W23" s="434">
        <f ca="1">VLOOKUP(W$1,'Procurement Review'!$B$4:$BD$54,18,FALSE)</f>
        <v>0</v>
      </c>
      <c r="X23" s="434">
        <f ca="1">VLOOKUP(X$1,'Procurement Review'!$B$4:$BD$54,18,FALSE)</f>
        <v>0</v>
      </c>
      <c r="Y23" s="434">
        <f ca="1">VLOOKUP(Y$1,'Procurement Review'!$B$4:$BD$54,18,FALSE)</f>
        <v>0</v>
      </c>
      <c r="Z23" s="434">
        <f ca="1">VLOOKUP(Z$1,'Procurement Review'!$B$4:$BD$54,18,FALSE)</f>
        <v>0</v>
      </c>
      <c r="AA23" s="434">
        <f ca="1">VLOOKUP(AA$1,'Procurement Review'!$B$4:$BD$54,18,FALSE)</f>
        <v>0</v>
      </c>
      <c r="AB23" s="434">
        <f ca="1">VLOOKUP(AB$1,'Procurement Review'!$B$4:$BD$54,18,FALSE)</f>
        <v>0</v>
      </c>
      <c r="AC23" s="434">
        <f ca="1">VLOOKUP(AC$1,'Procurement Review'!$B$4:$BD$54,18,FALSE)</f>
        <v>0</v>
      </c>
      <c r="AD23" s="434">
        <f ca="1">VLOOKUP(AD$1,'Procurement Review'!$B$4:$BD$54,18,FALSE)</f>
        <v>0</v>
      </c>
      <c r="AE23" s="434">
        <f ca="1">VLOOKUP(AE$1,'Procurement Review'!$B$4:$BD$54,18,FALSE)</f>
        <v>0</v>
      </c>
      <c r="AF23" s="434">
        <f ca="1">VLOOKUP(AF$1,'Procurement Review'!$B$4:$BD$54,18,FALSE)</f>
        <v>0</v>
      </c>
      <c r="AG23" s="434">
        <f ca="1">VLOOKUP(AG$1,'Procurement Review'!$B$4:$BD$54,18,FALSE)</f>
        <v>0</v>
      </c>
      <c r="AH23" s="434">
        <f ca="1">VLOOKUP(AH$1,'Procurement Review'!$B$4:$BD$54,18,FALSE)</f>
        <v>0</v>
      </c>
      <c r="AI23" s="434">
        <f ca="1">VLOOKUP(AI$1,'Procurement Review'!$B$4:$BD$54,18,FALSE)</f>
        <v>0</v>
      </c>
      <c r="AJ23" s="434">
        <f ca="1">VLOOKUP(AJ$1,'Procurement Review'!$B$4:$BD$54,18,FALSE)</f>
        <v>0</v>
      </c>
      <c r="AK23" s="434">
        <f ca="1">VLOOKUP(AK$1,'Procurement Review'!$B$4:$BD$54,18,FALSE)</f>
        <v>0</v>
      </c>
      <c r="AL23" s="434">
        <f ca="1">VLOOKUP(AL$1,'Procurement Review'!$B$4:$BD$54,18,FALSE)</f>
        <v>0</v>
      </c>
      <c r="AM23" s="434">
        <f ca="1">VLOOKUP(AM$1,'Procurement Review'!$B$4:$BD$54,18,FALSE)</f>
        <v>0</v>
      </c>
      <c r="AN23" s="434">
        <f ca="1">VLOOKUP(AN$1,'Procurement Review'!$B$4:$BD$54,18,FALSE)</f>
        <v>0</v>
      </c>
      <c r="AO23" s="434">
        <f ca="1">VLOOKUP(AO$1,'Procurement Review'!$B$4:$BD$54,18,FALSE)</f>
        <v>0</v>
      </c>
      <c r="AP23" s="434">
        <f ca="1">VLOOKUP(AP$1,'Procurement Review'!$B$4:$BD$54,18,FALSE)</f>
        <v>0</v>
      </c>
      <c r="AQ23" s="434">
        <f ca="1">VLOOKUP(AQ$1,'Procurement Review'!$B$4:$BD$54,18,FALSE)</f>
        <v>0</v>
      </c>
      <c r="AR23" s="434">
        <f ca="1">VLOOKUP(AR$1,'Procurement Review'!$B$4:$BD$54,18,FALSE)</f>
        <v>0</v>
      </c>
      <c r="AS23" s="434">
        <f ca="1">VLOOKUP(AS$1,'Procurement Review'!$B$4:$BD$54,18,FALSE)</f>
        <v>0</v>
      </c>
      <c r="AT23" s="434">
        <f ca="1">VLOOKUP(AT$1,'Procurement Review'!$B$4:$BD$54,18,FALSE)</f>
        <v>0</v>
      </c>
      <c r="AU23" s="434">
        <f ca="1">VLOOKUP(AU$1,'Procurement Review'!$B$4:$BD$54,18,FALSE)</f>
        <v>0</v>
      </c>
      <c r="AV23" s="434">
        <f ca="1">VLOOKUP(AV$1,'Procurement Review'!$B$4:$BD$54,18,FALSE)</f>
        <v>0</v>
      </c>
      <c r="AW23" s="434">
        <f ca="1">VLOOKUP(AW$1,'Procurement Review'!$B$4:$BD$54,18,FALSE)</f>
        <v>0</v>
      </c>
      <c r="AX23" s="434">
        <f ca="1">VLOOKUP(AX$1,'Procurement Review'!$B$4:$BD$54,18,FALSE)</f>
        <v>0</v>
      </c>
      <c r="AY23" s="434">
        <f ca="1">VLOOKUP(AY$1,'Procurement Review'!$B$4:$BD$54,18,FALSE)</f>
        <v>0</v>
      </c>
      <c r="AZ23" s="434">
        <f ca="1">VLOOKUP(AZ$1,'Procurement Review'!$B$4:$BD$54,18,FALSE)</f>
        <v>0</v>
      </c>
      <c r="BA23" s="434">
        <f ca="1">VLOOKUP(BA$1,'Procurement Review'!$B$4:$BD$54,18,FALSE)</f>
        <v>0</v>
      </c>
      <c r="BB23" s="434">
        <f ca="1">VLOOKUP(BB$1,'Procurement Review'!$B$4:$BD$54,18,FALSE)</f>
        <v>0</v>
      </c>
    </row>
    <row r="24" spans="1:54" ht="15" customHeight="1" outlineLevel="1" x14ac:dyDescent="0.25">
      <c r="A24" s="415"/>
      <c r="B24" s="374" t="s">
        <v>285</v>
      </c>
      <c r="C24" s="374"/>
      <c r="D24" s="128" t="str">
        <f>'SKU Information'!D19</f>
        <v>3</v>
      </c>
      <c r="E24" s="435">
        <f>'SKU Information'!E19</f>
        <v>0</v>
      </c>
      <c r="F24" s="435">
        <f>'SKU Information'!F19</f>
        <v>0</v>
      </c>
      <c r="G24" s="435">
        <f>'SKU Information'!G19</f>
        <v>0</v>
      </c>
      <c r="H24" s="435">
        <f>'SKU Information'!H19</f>
        <v>0</v>
      </c>
      <c r="I24" s="435">
        <f>'SKU Information'!I19</f>
        <v>0</v>
      </c>
      <c r="J24" s="435">
        <f>'SKU Information'!J19</f>
        <v>0</v>
      </c>
      <c r="K24" s="435">
        <f>'SKU Information'!K19</f>
        <v>0</v>
      </c>
      <c r="L24" s="435">
        <f>'SKU Information'!L19</f>
        <v>0</v>
      </c>
      <c r="M24" s="435">
        <f>'SKU Information'!M19</f>
        <v>0</v>
      </c>
      <c r="N24" s="435">
        <f>'SKU Information'!N19</f>
        <v>0</v>
      </c>
      <c r="O24" s="435">
        <f>'SKU Information'!O19</f>
        <v>0</v>
      </c>
      <c r="P24" s="435">
        <f>'SKU Information'!P19</f>
        <v>0</v>
      </c>
      <c r="Q24" s="435">
        <f>'SKU Information'!Q19</f>
        <v>0</v>
      </c>
      <c r="R24" s="435">
        <f>'SKU Information'!R19</f>
        <v>0</v>
      </c>
      <c r="S24" s="435">
        <f>'SKU Information'!S19</f>
        <v>0</v>
      </c>
      <c r="T24" s="435">
        <f>'SKU Information'!T19</f>
        <v>0</v>
      </c>
      <c r="U24" s="435">
        <f>'SKU Information'!U19</f>
        <v>0</v>
      </c>
      <c r="V24" s="435">
        <f>'SKU Information'!V19</f>
        <v>0</v>
      </c>
      <c r="W24" s="435">
        <f>'SKU Information'!W19</f>
        <v>0</v>
      </c>
      <c r="X24" s="435">
        <f>'SKU Information'!X19</f>
        <v>0</v>
      </c>
      <c r="Y24" s="435">
        <f>'SKU Information'!Y19</f>
        <v>0</v>
      </c>
      <c r="Z24" s="435">
        <f>'SKU Information'!Z19</f>
        <v>0</v>
      </c>
      <c r="AA24" s="435">
        <f>'SKU Information'!AA19</f>
        <v>0</v>
      </c>
      <c r="AB24" s="435">
        <f>'SKU Information'!AB19</f>
        <v>0</v>
      </c>
      <c r="AC24" s="435">
        <f>'SKU Information'!AC19</f>
        <v>0</v>
      </c>
      <c r="AD24" s="435">
        <f>'SKU Information'!AD19</f>
        <v>0</v>
      </c>
      <c r="AE24" s="435">
        <f>'SKU Information'!AE19</f>
        <v>0</v>
      </c>
      <c r="AF24" s="435">
        <f>'SKU Information'!AF19</f>
        <v>0</v>
      </c>
      <c r="AG24" s="435">
        <f>'SKU Information'!AG19</f>
        <v>0</v>
      </c>
      <c r="AH24" s="435">
        <f>'SKU Information'!AH19</f>
        <v>0</v>
      </c>
      <c r="AI24" s="435">
        <f>'SKU Information'!AI19</f>
        <v>0</v>
      </c>
      <c r="AJ24" s="435">
        <f>'SKU Information'!AJ19</f>
        <v>0</v>
      </c>
      <c r="AK24" s="435">
        <f>'SKU Information'!AK19</f>
        <v>0</v>
      </c>
      <c r="AL24" s="435">
        <f>'SKU Information'!AL19</f>
        <v>0</v>
      </c>
      <c r="AM24" s="435">
        <f>'SKU Information'!AM19</f>
        <v>0</v>
      </c>
      <c r="AN24" s="435">
        <f>'SKU Information'!AN19</f>
        <v>0</v>
      </c>
      <c r="AO24" s="435">
        <f>'SKU Information'!AO19</f>
        <v>0</v>
      </c>
      <c r="AP24" s="435">
        <f>'SKU Information'!AP19</f>
        <v>0</v>
      </c>
      <c r="AQ24" s="435">
        <f>'SKU Information'!AQ19</f>
        <v>0</v>
      </c>
      <c r="AR24" s="435">
        <f>'SKU Information'!AR19</f>
        <v>0</v>
      </c>
      <c r="AS24" s="435">
        <f>'SKU Information'!AS19</f>
        <v>0</v>
      </c>
      <c r="AT24" s="435">
        <f>'SKU Information'!AT19</f>
        <v>0</v>
      </c>
      <c r="AU24" s="435">
        <f>'SKU Information'!AU19</f>
        <v>0</v>
      </c>
      <c r="AV24" s="435">
        <f>'SKU Information'!AV19</f>
        <v>0</v>
      </c>
      <c r="AW24" s="435">
        <f>'SKU Information'!AW19</f>
        <v>0</v>
      </c>
      <c r="AX24" s="435">
        <f>'SKU Information'!AX19</f>
        <v>0</v>
      </c>
      <c r="AY24" s="435">
        <f>'SKU Information'!AY19</f>
        <v>0</v>
      </c>
      <c r="AZ24" s="435">
        <f>'SKU Information'!AZ19</f>
        <v>0</v>
      </c>
      <c r="BA24" s="435">
        <f>'SKU Information'!BA19</f>
        <v>0</v>
      </c>
      <c r="BB24" s="435">
        <f>'SKU Information'!BB19</f>
        <v>0</v>
      </c>
    </row>
    <row r="25" spans="1:54" ht="15" customHeight="1" outlineLevel="1" thickBot="1" x14ac:dyDescent="0.3">
      <c r="A25" s="416"/>
      <c r="B25" s="423" t="s">
        <v>76</v>
      </c>
      <c r="C25" s="424"/>
      <c r="D25" s="121">
        <f>VLOOKUP(D$1,'Procurement Review'!$B$4:$BD$54,25,FALSE)</f>
        <v>6.99</v>
      </c>
      <c r="E25" s="436">
        <f>VLOOKUP(E$1,'Procurement Review'!$B$4:$BD$54,25,FALSE)</f>
        <v>0</v>
      </c>
      <c r="F25" s="436">
        <f>VLOOKUP(F$1,'Procurement Review'!$B$4:$BD$54,25,FALSE)</f>
        <v>0</v>
      </c>
      <c r="G25" s="436">
        <f>VLOOKUP(G$1,'Procurement Review'!$B$4:$BD$54,25,FALSE)</f>
        <v>0</v>
      </c>
      <c r="H25" s="436">
        <f>VLOOKUP(H$1,'Procurement Review'!$B$4:$BD$54,25,FALSE)</f>
        <v>0</v>
      </c>
      <c r="I25" s="436">
        <f>VLOOKUP(I$1,'Procurement Review'!$B$4:$BD$54,25,FALSE)</f>
        <v>0</v>
      </c>
      <c r="J25" s="436">
        <f>VLOOKUP(J$1,'Procurement Review'!$B$4:$BD$54,25,FALSE)</f>
        <v>0</v>
      </c>
      <c r="K25" s="436">
        <f>VLOOKUP(K$1,'Procurement Review'!$B$4:$BD$54,25,FALSE)</f>
        <v>0</v>
      </c>
      <c r="L25" s="436">
        <f>VLOOKUP(L$1,'Procurement Review'!$B$4:$BD$54,25,FALSE)</f>
        <v>0</v>
      </c>
      <c r="M25" s="436">
        <f>VLOOKUP(M$1,'Procurement Review'!$B$4:$BD$54,25,FALSE)</f>
        <v>0</v>
      </c>
      <c r="N25" s="436">
        <f>VLOOKUP(N$1,'Procurement Review'!$B$4:$BD$54,25,FALSE)</f>
        <v>0</v>
      </c>
      <c r="O25" s="436">
        <f>VLOOKUP(O$1,'Procurement Review'!$B$4:$BD$54,25,FALSE)</f>
        <v>0</v>
      </c>
      <c r="P25" s="436">
        <f>VLOOKUP(P$1,'Procurement Review'!$B$4:$BD$54,25,FALSE)</f>
        <v>0</v>
      </c>
      <c r="Q25" s="436">
        <f>VLOOKUP(Q$1,'Procurement Review'!$B$4:$BD$54,25,FALSE)</f>
        <v>0</v>
      </c>
      <c r="R25" s="436">
        <f>VLOOKUP(R$1,'Procurement Review'!$B$4:$BD$54,25,FALSE)</f>
        <v>0</v>
      </c>
      <c r="S25" s="436">
        <f>VLOOKUP(S$1,'Procurement Review'!$B$4:$BD$54,25,FALSE)</f>
        <v>0</v>
      </c>
      <c r="T25" s="436">
        <f>VLOOKUP(T$1,'Procurement Review'!$B$4:$BD$54,25,FALSE)</f>
        <v>0</v>
      </c>
      <c r="U25" s="436">
        <f>VLOOKUP(U$1,'Procurement Review'!$B$4:$BD$54,25,FALSE)</f>
        <v>0</v>
      </c>
      <c r="V25" s="436">
        <f>VLOOKUP(V$1,'Procurement Review'!$B$4:$BD$54,25,FALSE)</f>
        <v>0</v>
      </c>
      <c r="W25" s="436">
        <f>VLOOKUP(W$1,'Procurement Review'!$B$4:$BD$54,25,FALSE)</f>
        <v>0</v>
      </c>
      <c r="X25" s="436">
        <f>VLOOKUP(X$1,'Procurement Review'!$B$4:$BD$54,25,FALSE)</f>
        <v>0</v>
      </c>
      <c r="Y25" s="436">
        <f>VLOOKUP(Y$1,'Procurement Review'!$B$4:$BD$54,25,FALSE)</f>
        <v>0</v>
      </c>
      <c r="Z25" s="436">
        <f>VLOOKUP(Z$1,'Procurement Review'!$B$4:$BD$54,25,FALSE)</f>
        <v>0</v>
      </c>
      <c r="AA25" s="436">
        <f>VLOOKUP(AA$1,'Procurement Review'!$B$4:$BD$54,25,FALSE)</f>
        <v>0</v>
      </c>
      <c r="AB25" s="436">
        <f>VLOOKUP(AB$1,'Procurement Review'!$B$4:$BD$54,25,FALSE)</f>
        <v>0</v>
      </c>
      <c r="AC25" s="436">
        <f>VLOOKUP(AC$1,'Procurement Review'!$B$4:$BD$54,25,FALSE)</f>
        <v>0</v>
      </c>
      <c r="AD25" s="436">
        <f>VLOOKUP(AD$1,'Procurement Review'!$B$4:$BD$54,25,FALSE)</f>
        <v>0</v>
      </c>
      <c r="AE25" s="436">
        <f>VLOOKUP(AE$1,'Procurement Review'!$B$4:$BD$54,25,FALSE)</f>
        <v>0</v>
      </c>
      <c r="AF25" s="436">
        <f>VLOOKUP(AF$1,'Procurement Review'!$B$4:$BD$54,25,FALSE)</f>
        <v>0</v>
      </c>
      <c r="AG25" s="436">
        <f>VLOOKUP(AG$1,'Procurement Review'!$B$4:$BD$54,25,FALSE)</f>
        <v>0</v>
      </c>
      <c r="AH25" s="436">
        <f>VLOOKUP(AH$1,'Procurement Review'!$B$4:$BD$54,25,FALSE)</f>
        <v>0</v>
      </c>
      <c r="AI25" s="436">
        <f>VLOOKUP(AI$1,'Procurement Review'!$B$4:$BD$54,25,FALSE)</f>
        <v>0</v>
      </c>
      <c r="AJ25" s="436">
        <f>VLOOKUP(AJ$1,'Procurement Review'!$B$4:$BD$54,25,FALSE)</f>
        <v>0</v>
      </c>
      <c r="AK25" s="436">
        <f>VLOOKUP(AK$1,'Procurement Review'!$B$4:$BD$54,25,FALSE)</f>
        <v>0</v>
      </c>
      <c r="AL25" s="436">
        <f>VLOOKUP(AL$1,'Procurement Review'!$B$4:$BD$54,25,FALSE)</f>
        <v>0</v>
      </c>
      <c r="AM25" s="436">
        <f>VLOOKUP(AM$1,'Procurement Review'!$B$4:$BD$54,25,FALSE)</f>
        <v>0</v>
      </c>
      <c r="AN25" s="436">
        <f>VLOOKUP(AN$1,'Procurement Review'!$B$4:$BD$54,25,FALSE)</f>
        <v>0</v>
      </c>
      <c r="AO25" s="436">
        <f>VLOOKUP(AO$1,'Procurement Review'!$B$4:$BD$54,25,FALSE)</f>
        <v>0</v>
      </c>
      <c r="AP25" s="436">
        <f>VLOOKUP(AP$1,'Procurement Review'!$B$4:$BD$54,25,FALSE)</f>
        <v>0</v>
      </c>
      <c r="AQ25" s="436">
        <f>VLOOKUP(AQ$1,'Procurement Review'!$B$4:$BD$54,25,FALSE)</f>
        <v>0</v>
      </c>
      <c r="AR25" s="436">
        <f>VLOOKUP(AR$1,'Procurement Review'!$B$4:$BD$54,25,FALSE)</f>
        <v>0</v>
      </c>
      <c r="AS25" s="436">
        <f>VLOOKUP(AS$1,'Procurement Review'!$B$4:$BD$54,25,FALSE)</f>
        <v>0</v>
      </c>
      <c r="AT25" s="436">
        <f>VLOOKUP(AT$1,'Procurement Review'!$B$4:$BD$54,25,FALSE)</f>
        <v>0</v>
      </c>
      <c r="AU25" s="436">
        <f>VLOOKUP(AU$1,'Procurement Review'!$B$4:$BD$54,25,FALSE)</f>
        <v>0</v>
      </c>
      <c r="AV25" s="436">
        <f>VLOOKUP(AV$1,'Procurement Review'!$B$4:$BD$54,25,FALSE)</f>
        <v>0</v>
      </c>
      <c r="AW25" s="436">
        <f>VLOOKUP(AW$1,'Procurement Review'!$B$4:$BD$54,25,FALSE)</f>
        <v>0</v>
      </c>
      <c r="AX25" s="436">
        <f>VLOOKUP(AX$1,'Procurement Review'!$B$4:$BD$54,25,FALSE)</f>
        <v>0</v>
      </c>
      <c r="AY25" s="436">
        <f>VLOOKUP(AY$1,'Procurement Review'!$B$4:$BD$54,25,FALSE)</f>
        <v>0</v>
      </c>
      <c r="AZ25" s="436">
        <f>VLOOKUP(AZ$1,'Procurement Review'!$B$4:$BD$54,25,FALSE)</f>
        <v>0</v>
      </c>
      <c r="BA25" s="436">
        <f>VLOOKUP(BA$1,'Procurement Review'!$B$4:$BD$54,25,FALSE)</f>
        <v>0</v>
      </c>
      <c r="BB25" s="436">
        <f>VLOOKUP(BB$1,'Procurement Review'!$B$4:$BD$54,25,FALSE)</f>
        <v>0</v>
      </c>
    </row>
    <row r="26" spans="1:54" s="69" customFormat="1" ht="22.5" customHeight="1" x14ac:dyDescent="0.25">
      <c r="A26" s="409" t="s">
        <v>69</v>
      </c>
      <c r="B26" s="409"/>
      <c r="C26" s="409"/>
      <c r="D26" s="219" t="str">
        <f>VLOOKUP(D$1,'Procurement Review'!$B$4:$BD$54,8,FALSE)</f>
        <v>Grocery</v>
      </c>
      <c r="E26" s="437">
        <f>VLOOKUP(E$1,'Procurement Review'!$B$4:$BD$54,8,FALSE)</f>
        <v>0</v>
      </c>
      <c r="F26" s="437">
        <f>VLOOKUP(F$1,'Procurement Review'!$B$4:$BD$54,8,FALSE)</f>
        <v>0</v>
      </c>
      <c r="G26" s="437">
        <f>VLOOKUP(G$1,'Procurement Review'!$B$4:$BD$54,8,FALSE)</f>
        <v>0</v>
      </c>
      <c r="H26" s="437">
        <f>VLOOKUP(H$1,'Procurement Review'!$B$4:$BD$54,8,FALSE)</f>
        <v>0</v>
      </c>
      <c r="I26" s="437">
        <f>VLOOKUP(I$1,'Procurement Review'!$B$4:$BD$54,8,FALSE)</f>
        <v>0</v>
      </c>
      <c r="J26" s="437">
        <f>VLOOKUP(J$1,'Procurement Review'!$B$4:$BD$54,8,FALSE)</f>
        <v>0</v>
      </c>
      <c r="K26" s="437">
        <f>VLOOKUP(K$1,'Procurement Review'!$B$4:$BD$54,8,FALSE)</f>
        <v>0</v>
      </c>
      <c r="L26" s="437">
        <f>VLOOKUP(L$1,'Procurement Review'!$B$4:$BD$54,8,FALSE)</f>
        <v>0</v>
      </c>
      <c r="M26" s="437">
        <f>VLOOKUP(M$1,'Procurement Review'!$B$4:$BD$54,8,FALSE)</f>
        <v>0</v>
      </c>
      <c r="N26" s="437">
        <f>VLOOKUP(N$1,'Procurement Review'!$B$4:$BD$54,8,FALSE)</f>
        <v>0</v>
      </c>
      <c r="O26" s="437">
        <f>VLOOKUP(O$1,'Procurement Review'!$B$4:$BD$54,8,FALSE)</f>
        <v>0</v>
      </c>
      <c r="P26" s="437">
        <f>VLOOKUP(P$1,'Procurement Review'!$B$4:$BD$54,8,FALSE)</f>
        <v>0</v>
      </c>
      <c r="Q26" s="437">
        <f>VLOOKUP(Q$1,'Procurement Review'!$B$4:$BD$54,8,FALSE)</f>
        <v>0</v>
      </c>
      <c r="R26" s="437">
        <f>VLOOKUP(R$1,'Procurement Review'!$B$4:$BD$54,8,FALSE)</f>
        <v>0</v>
      </c>
      <c r="S26" s="437">
        <f>VLOOKUP(S$1,'Procurement Review'!$B$4:$BD$54,8,FALSE)</f>
        <v>0</v>
      </c>
      <c r="T26" s="437">
        <f>VLOOKUP(T$1,'Procurement Review'!$B$4:$BD$54,8,FALSE)</f>
        <v>0</v>
      </c>
      <c r="U26" s="437">
        <f>VLOOKUP(U$1,'Procurement Review'!$B$4:$BD$54,8,FALSE)</f>
        <v>0</v>
      </c>
      <c r="V26" s="437">
        <f>VLOOKUP(V$1,'Procurement Review'!$B$4:$BD$54,8,FALSE)</f>
        <v>0</v>
      </c>
      <c r="W26" s="437">
        <f>VLOOKUP(W$1,'Procurement Review'!$B$4:$BD$54,8,FALSE)</f>
        <v>0</v>
      </c>
      <c r="X26" s="437">
        <f>VLOOKUP(X$1,'Procurement Review'!$B$4:$BD$54,8,FALSE)</f>
        <v>0</v>
      </c>
      <c r="Y26" s="437">
        <f>VLOOKUP(Y$1,'Procurement Review'!$B$4:$BD$54,8,FALSE)</f>
        <v>0</v>
      </c>
      <c r="Z26" s="437">
        <f>VLOOKUP(Z$1,'Procurement Review'!$B$4:$BD$54,8,FALSE)</f>
        <v>0</v>
      </c>
      <c r="AA26" s="437">
        <f>VLOOKUP(AA$1,'Procurement Review'!$B$4:$BD$54,8,FALSE)</f>
        <v>0</v>
      </c>
      <c r="AB26" s="437">
        <f>VLOOKUP(AB$1,'Procurement Review'!$B$4:$BD$54,8,FALSE)</f>
        <v>0</v>
      </c>
      <c r="AC26" s="437">
        <f>VLOOKUP(AC$1,'Procurement Review'!$B$4:$BD$54,8,FALSE)</f>
        <v>0</v>
      </c>
      <c r="AD26" s="437">
        <f>VLOOKUP(AD$1,'Procurement Review'!$B$4:$BD$54,8,FALSE)</f>
        <v>0</v>
      </c>
      <c r="AE26" s="437">
        <f>VLOOKUP(AE$1,'Procurement Review'!$B$4:$BD$54,8,FALSE)</f>
        <v>0</v>
      </c>
      <c r="AF26" s="437">
        <f>VLOOKUP(AF$1,'Procurement Review'!$B$4:$BD$54,8,FALSE)</f>
        <v>0</v>
      </c>
      <c r="AG26" s="437">
        <f>VLOOKUP(AG$1,'Procurement Review'!$B$4:$BD$54,8,FALSE)</f>
        <v>0</v>
      </c>
      <c r="AH26" s="437">
        <f>VLOOKUP(AH$1,'Procurement Review'!$B$4:$BD$54,8,FALSE)</f>
        <v>0</v>
      </c>
      <c r="AI26" s="437">
        <f>VLOOKUP(AI$1,'Procurement Review'!$B$4:$BD$54,8,FALSE)</f>
        <v>0</v>
      </c>
      <c r="AJ26" s="437">
        <f>VLOOKUP(AJ$1,'Procurement Review'!$B$4:$BD$54,8,FALSE)</f>
        <v>0</v>
      </c>
      <c r="AK26" s="437">
        <f>VLOOKUP(AK$1,'Procurement Review'!$B$4:$BD$54,8,FALSE)</f>
        <v>0</v>
      </c>
      <c r="AL26" s="437">
        <f>VLOOKUP(AL$1,'Procurement Review'!$B$4:$BD$54,8,FALSE)</f>
        <v>0</v>
      </c>
      <c r="AM26" s="437">
        <f>VLOOKUP(AM$1,'Procurement Review'!$B$4:$BD$54,8,FALSE)</f>
        <v>0</v>
      </c>
      <c r="AN26" s="437">
        <f>VLOOKUP(AN$1,'Procurement Review'!$B$4:$BD$54,8,FALSE)</f>
        <v>0</v>
      </c>
      <c r="AO26" s="437">
        <f>VLOOKUP(AO$1,'Procurement Review'!$B$4:$BD$54,8,FALSE)</f>
        <v>0</v>
      </c>
      <c r="AP26" s="437">
        <f>VLOOKUP(AP$1,'Procurement Review'!$B$4:$BD$54,8,FALSE)</f>
        <v>0</v>
      </c>
      <c r="AQ26" s="437">
        <f>VLOOKUP(AQ$1,'Procurement Review'!$B$4:$BD$54,8,FALSE)</f>
        <v>0</v>
      </c>
      <c r="AR26" s="437">
        <f>VLOOKUP(AR$1,'Procurement Review'!$B$4:$BD$54,8,FALSE)</f>
        <v>0</v>
      </c>
      <c r="AS26" s="437">
        <f>VLOOKUP(AS$1,'Procurement Review'!$B$4:$BD$54,8,FALSE)</f>
        <v>0</v>
      </c>
      <c r="AT26" s="437">
        <f>VLOOKUP(AT$1,'Procurement Review'!$B$4:$BD$54,8,FALSE)</f>
        <v>0</v>
      </c>
      <c r="AU26" s="437">
        <f>VLOOKUP(AU$1,'Procurement Review'!$B$4:$BD$54,8,FALSE)</f>
        <v>0</v>
      </c>
      <c r="AV26" s="437">
        <f>VLOOKUP(AV$1,'Procurement Review'!$B$4:$BD$54,8,FALSE)</f>
        <v>0</v>
      </c>
      <c r="AW26" s="437">
        <f>VLOOKUP(AW$1,'Procurement Review'!$B$4:$BD$54,8,FALSE)</f>
        <v>0</v>
      </c>
      <c r="AX26" s="437">
        <f>VLOOKUP(AX$1,'Procurement Review'!$B$4:$BD$54,8,FALSE)</f>
        <v>0</v>
      </c>
      <c r="AY26" s="437">
        <f>VLOOKUP(AY$1,'Procurement Review'!$B$4:$BD$54,8,FALSE)</f>
        <v>0</v>
      </c>
      <c r="AZ26" s="437">
        <f>VLOOKUP(AZ$1,'Procurement Review'!$B$4:$BD$54,8,FALSE)</f>
        <v>0</v>
      </c>
      <c r="BA26" s="437">
        <f>VLOOKUP(BA$1,'Procurement Review'!$B$4:$BD$54,8,FALSE)</f>
        <v>0</v>
      </c>
      <c r="BB26" s="437">
        <f>VLOOKUP(BB$1,'Procurement Review'!$B$4:$BD$54,8,FALSE)</f>
        <v>0</v>
      </c>
    </row>
    <row r="27" spans="1:54" ht="15" customHeight="1" x14ac:dyDescent="0.25">
      <c r="A27" s="421" t="s">
        <v>70</v>
      </c>
      <c r="B27" s="421"/>
      <c r="C27" s="421"/>
      <c r="D27" s="117" t="str">
        <f>VLOOKUP(D$1,'Procurement Review'!$B$4:$BD$54,11,FALSE)</f>
        <v>UPC</v>
      </c>
      <c r="E27" s="433">
        <f>VLOOKUP(E$1,'Procurement Review'!$B$4:$BD$54,11,FALSE)</f>
        <v>0</v>
      </c>
      <c r="F27" s="433">
        <f>VLOOKUP(F$1,'Procurement Review'!$B$4:$BD$54,11,FALSE)</f>
        <v>0</v>
      </c>
      <c r="G27" s="433">
        <f>VLOOKUP(G$1,'Procurement Review'!$B$4:$BD$54,11,FALSE)</f>
        <v>0</v>
      </c>
      <c r="H27" s="433">
        <f>VLOOKUP(H$1,'Procurement Review'!$B$4:$BD$54,11,FALSE)</f>
        <v>0</v>
      </c>
      <c r="I27" s="433">
        <f>VLOOKUP(I$1,'Procurement Review'!$B$4:$BD$54,11,FALSE)</f>
        <v>0</v>
      </c>
      <c r="J27" s="433">
        <f>VLOOKUP(J$1,'Procurement Review'!$B$4:$BD$54,11,FALSE)</f>
        <v>0</v>
      </c>
      <c r="K27" s="433">
        <f>VLOOKUP(K$1,'Procurement Review'!$B$4:$BD$54,11,FALSE)</f>
        <v>0</v>
      </c>
      <c r="L27" s="433">
        <f>VLOOKUP(L$1,'Procurement Review'!$B$4:$BD$54,11,FALSE)</f>
        <v>0</v>
      </c>
      <c r="M27" s="433">
        <f>VLOOKUP(M$1,'Procurement Review'!$B$4:$BD$54,11,FALSE)</f>
        <v>0</v>
      </c>
      <c r="N27" s="433">
        <f>VLOOKUP(N$1,'Procurement Review'!$B$4:$BD$54,11,FALSE)</f>
        <v>0</v>
      </c>
      <c r="O27" s="433">
        <f>VLOOKUP(O$1,'Procurement Review'!$B$4:$BD$54,11,FALSE)</f>
        <v>0</v>
      </c>
      <c r="P27" s="433">
        <f>VLOOKUP(P$1,'Procurement Review'!$B$4:$BD$54,11,FALSE)</f>
        <v>0</v>
      </c>
      <c r="Q27" s="433">
        <f>VLOOKUP(Q$1,'Procurement Review'!$B$4:$BD$54,11,FALSE)</f>
        <v>0</v>
      </c>
      <c r="R27" s="433">
        <f>VLOOKUP(R$1,'Procurement Review'!$B$4:$BD$54,11,FALSE)</f>
        <v>0</v>
      </c>
      <c r="S27" s="433">
        <f>VLOOKUP(S$1,'Procurement Review'!$B$4:$BD$54,11,FALSE)</f>
        <v>0</v>
      </c>
      <c r="T27" s="433">
        <f>VLOOKUP(T$1,'Procurement Review'!$B$4:$BD$54,11,FALSE)</f>
        <v>0</v>
      </c>
      <c r="U27" s="433">
        <f>VLOOKUP(U$1,'Procurement Review'!$B$4:$BD$54,11,FALSE)</f>
        <v>0</v>
      </c>
      <c r="V27" s="433">
        <f>VLOOKUP(V$1,'Procurement Review'!$B$4:$BD$54,11,FALSE)</f>
        <v>0</v>
      </c>
      <c r="W27" s="433">
        <f>VLOOKUP(W$1,'Procurement Review'!$B$4:$BD$54,11,FALSE)</f>
        <v>0</v>
      </c>
      <c r="X27" s="433">
        <f>VLOOKUP(X$1,'Procurement Review'!$B$4:$BD$54,11,FALSE)</f>
        <v>0</v>
      </c>
      <c r="Y27" s="433">
        <f>VLOOKUP(Y$1,'Procurement Review'!$B$4:$BD$54,11,FALSE)</f>
        <v>0</v>
      </c>
      <c r="Z27" s="433">
        <f>VLOOKUP(Z$1,'Procurement Review'!$B$4:$BD$54,11,FALSE)</f>
        <v>0</v>
      </c>
      <c r="AA27" s="433">
        <f>VLOOKUP(AA$1,'Procurement Review'!$B$4:$BD$54,11,FALSE)</f>
        <v>0</v>
      </c>
      <c r="AB27" s="433">
        <f>VLOOKUP(AB$1,'Procurement Review'!$B$4:$BD$54,11,FALSE)</f>
        <v>0</v>
      </c>
      <c r="AC27" s="433">
        <f>VLOOKUP(AC$1,'Procurement Review'!$B$4:$BD$54,11,FALSE)</f>
        <v>0</v>
      </c>
      <c r="AD27" s="433">
        <f>VLOOKUP(AD$1,'Procurement Review'!$B$4:$BD$54,11,FALSE)</f>
        <v>0</v>
      </c>
      <c r="AE27" s="433">
        <f>VLOOKUP(AE$1,'Procurement Review'!$B$4:$BD$54,11,FALSE)</f>
        <v>0</v>
      </c>
      <c r="AF27" s="433">
        <f>VLOOKUP(AF$1,'Procurement Review'!$B$4:$BD$54,11,FALSE)</f>
        <v>0</v>
      </c>
      <c r="AG27" s="433">
        <f>VLOOKUP(AG$1,'Procurement Review'!$B$4:$BD$54,11,FALSE)</f>
        <v>0</v>
      </c>
      <c r="AH27" s="433">
        <f>VLOOKUP(AH$1,'Procurement Review'!$B$4:$BD$54,11,FALSE)</f>
        <v>0</v>
      </c>
      <c r="AI27" s="433">
        <f>VLOOKUP(AI$1,'Procurement Review'!$B$4:$BD$54,11,FALSE)</f>
        <v>0</v>
      </c>
      <c r="AJ27" s="433">
        <f>VLOOKUP(AJ$1,'Procurement Review'!$B$4:$BD$54,11,FALSE)</f>
        <v>0</v>
      </c>
      <c r="AK27" s="433">
        <f>VLOOKUP(AK$1,'Procurement Review'!$B$4:$BD$54,11,FALSE)</f>
        <v>0</v>
      </c>
      <c r="AL27" s="433">
        <f>VLOOKUP(AL$1,'Procurement Review'!$B$4:$BD$54,11,FALSE)</f>
        <v>0</v>
      </c>
      <c r="AM27" s="433">
        <f>VLOOKUP(AM$1,'Procurement Review'!$B$4:$BD$54,11,FALSE)</f>
        <v>0</v>
      </c>
      <c r="AN27" s="433">
        <f>VLOOKUP(AN$1,'Procurement Review'!$B$4:$BD$54,11,FALSE)</f>
        <v>0</v>
      </c>
      <c r="AO27" s="433">
        <f>VLOOKUP(AO$1,'Procurement Review'!$B$4:$BD$54,11,FALSE)</f>
        <v>0</v>
      </c>
      <c r="AP27" s="433">
        <f>VLOOKUP(AP$1,'Procurement Review'!$B$4:$BD$54,11,FALSE)</f>
        <v>0</v>
      </c>
      <c r="AQ27" s="433">
        <f>VLOOKUP(AQ$1,'Procurement Review'!$B$4:$BD$54,11,FALSE)</f>
        <v>0</v>
      </c>
      <c r="AR27" s="433">
        <f>VLOOKUP(AR$1,'Procurement Review'!$B$4:$BD$54,11,FALSE)</f>
        <v>0</v>
      </c>
      <c r="AS27" s="433">
        <f>VLOOKUP(AS$1,'Procurement Review'!$B$4:$BD$54,11,FALSE)</f>
        <v>0</v>
      </c>
      <c r="AT27" s="433">
        <f>VLOOKUP(AT$1,'Procurement Review'!$B$4:$BD$54,11,FALSE)</f>
        <v>0</v>
      </c>
      <c r="AU27" s="433">
        <f>VLOOKUP(AU$1,'Procurement Review'!$B$4:$BD$54,11,FALSE)</f>
        <v>0</v>
      </c>
      <c r="AV27" s="433">
        <f>VLOOKUP(AV$1,'Procurement Review'!$B$4:$BD$54,11,FALSE)</f>
        <v>0</v>
      </c>
      <c r="AW27" s="433">
        <f>VLOOKUP(AW$1,'Procurement Review'!$B$4:$BD$54,11,FALSE)</f>
        <v>0</v>
      </c>
      <c r="AX27" s="433">
        <f>VLOOKUP(AX$1,'Procurement Review'!$B$4:$BD$54,11,FALSE)</f>
        <v>0</v>
      </c>
      <c r="AY27" s="433">
        <f>VLOOKUP(AY$1,'Procurement Review'!$B$4:$BD$54,11,FALSE)</f>
        <v>0</v>
      </c>
      <c r="AZ27" s="433">
        <f>VLOOKUP(AZ$1,'Procurement Review'!$B$4:$BD$54,11,FALSE)</f>
        <v>0</v>
      </c>
      <c r="BA27" s="433">
        <f>VLOOKUP(BA$1,'Procurement Review'!$B$4:$BD$54,11,FALSE)</f>
        <v>0</v>
      </c>
      <c r="BB27" s="433">
        <f>VLOOKUP(BB$1,'Procurement Review'!$B$4:$BD$54,11,FALSE)</f>
        <v>0</v>
      </c>
    </row>
    <row r="28" spans="1:54" ht="15" customHeight="1" outlineLevel="1" x14ac:dyDescent="0.25">
      <c r="A28" s="405" t="s">
        <v>78</v>
      </c>
      <c r="B28" s="372" t="s">
        <v>79</v>
      </c>
      <c r="C28" s="372"/>
      <c r="D28" s="117" t="str">
        <f>TRIM(VLOOKUP(D$1,'Procurement Review'!$B$4:$BD$54,46,FALSE))</f>
        <v>Water</v>
      </c>
      <c r="E28" s="433" t="str">
        <f>TRIM(VLOOKUP(E$1,'Procurement Review'!$B$4:$BD$54,46,FALSE))</f>
        <v/>
      </c>
      <c r="F28" s="433" t="str">
        <f>TRIM(VLOOKUP(F$1,'Procurement Review'!$B$4:$BD$54,46,FALSE))</f>
        <v/>
      </c>
      <c r="G28" s="433" t="str">
        <f>TRIM(VLOOKUP(G$1,'Procurement Review'!$B$4:$BD$54,46,FALSE))</f>
        <v/>
      </c>
      <c r="H28" s="433" t="str">
        <f>TRIM(VLOOKUP(H$1,'Procurement Review'!$B$4:$BD$54,46,FALSE))</f>
        <v/>
      </c>
      <c r="I28" s="433" t="str">
        <f>TRIM(VLOOKUP(I$1,'Procurement Review'!$B$4:$BD$54,46,FALSE))</f>
        <v/>
      </c>
      <c r="J28" s="433" t="str">
        <f>TRIM(VLOOKUP(J$1,'Procurement Review'!$B$4:$BD$54,46,FALSE))</f>
        <v/>
      </c>
      <c r="K28" s="433" t="str">
        <f>TRIM(VLOOKUP(K$1,'Procurement Review'!$B$4:$BD$54,46,FALSE))</f>
        <v/>
      </c>
      <c r="L28" s="433" t="str">
        <f>TRIM(VLOOKUP(L$1,'Procurement Review'!$B$4:$BD$54,46,FALSE))</f>
        <v/>
      </c>
      <c r="M28" s="433" t="str">
        <f>TRIM(VLOOKUP(M$1,'Procurement Review'!$B$4:$BD$54,46,FALSE))</f>
        <v/>
      </c>
      <c r="N28" s="433" t="str">
        <f>TRIM(VLOOKUP(N$1,'Procurement Review'!$B$4:$BD$54,46,FALSE))</f>
        <v/>
      </c>
      <c r="O28" s="433" t="str">
        <f>TRIM(VLOOKUP(O$1,'Procurement Review'!$B$4:$BD$54,46,FALSE))</f>
        <v/>
      </c>
      <c r="P28" s="433" t="str">
        <f>TRIM(VLOOKUP(P$1,'Procurement Review'!$B$4:$BD$54,46,FALSE))</f>
        <v/>
      </c>
      <c r="Q28" s="433" t="str">
        <f>TRIM(VLOOKUP(Q$1,'Procurement Review'!$B$4:$BD$54,46,FALSE))</f>
        <v/>
      </c>
      <c r="R28" s="433" t="str">
        <f>TRIM(VLOOKUP(R$1,'Procurement Review'!$B$4:$BD$54,46,FALSE))</f>
        <v/>
      </c>
      <c r="S28" s="433" t="str">
        <f>TRIM(VLOOKUP(S$1,'Procurement Review'!$B$4:$BD$54,46,FALSE))</f>
        <v/>
      </c>
      <c r="T28" s="433" t="str">
        <f>TRIM(VLOOKUP(T$1,'Procurement Review'!$B$4:$BD$54,46,FALSE))</f>
        <v/>
      </c>
      <c r="U28" s="433" t="str">
        <f>TRIM(VLOOKUP(U$1,'Procurement Review'!$B$4:$BD$54,46,FALSE))</f>
        <v/>
      </c>
      <c r="V28" s="433" t="str">
        <f>TRIM(VLOOKUP(V$1,'Procurement Review'!$B$4:$BD$54,46,FALSE))</f>
        <v/>
      </c>
      <c r="W28" s="433" t="str">
        <f>TRIM(VLOOKUP(W$1,'Procurement Review'!$B$4:$BD$54,46,FALSE))</f>
        <v/>
      </c>
      <c r="X28" s="433" t="str">
        <f>TRIM(VLOOKUP(X$1,'Procurement Review'!$B$4:$BD$54,46,FALSE))</f>
        <v/>
      </c>
      <c r="Y28" s="433" t="str">
        <f>TRIM(VLOOKUP(Y$1,'Procurement Review'!$B$4:$BD$54,46,FALSE))</f>
        <v/>
      </c>
      <c r="Z28" s="433" t="str">
        <f>TRIM(VLOOKUP(Z$1,'Procurement Review'!$B$4:$BD$54,46,FALSE))</f>
        <v/>
      </c>
      <c r="AA28" s="433" t="str">
        <f>TRIM(VLOOKUP(AA$1,'Procurement Review'!$B$4:$BD$54,46,FALSE))</f>
        <v/>
      </c>
      <c r="AB28" s="433" t="str">
        <f>TRIM(VLOOKUP(AB$1,'Procurement Review'!$B$4:$BD$54,46,FALSE))</f>
        <v/>
      </c>
      <c r="AC28" s="433" t="str">
        <f>TRIM(VLOOKUP(AC$1,'Procurement Review'!$B$4:$BD$54,46,FALSE))</f>
        <v/>
      </c>
      <c r="AD28" s="433" t="str">
        <f>TRIM(VLOOKUP(AD$1,'Procurement Review'!$B$4:$BD$54,46,FALSE))</f>
        <v/>
      </c>
      <c r="AE28" s="433" t="str">
        <f>TRIM(VLOOKUP(AE$1,'Procurement Review'!$B$4:$BD$54,46,FALSE))</f>
        <v/>
      </c>
      <c r="AF28" s="433" t="str">
        <f>TRIM(VLOOKUP(AF$1,'Procurement Review'!$B$4:$BD$54,46,FALSE))</f>
        <v/>
      </c>
      <c r="AG28" s="433" t="str">
        <f>TRIM(VLOOKUP(AG$1,'Procurement Review'!$B$4:$BD$54,46,FALSE))</f>
        <v/>
      </c>
      <c r="AH28" s="433" t="str">
        <f>TRIM(VLOOKUP(AH$1,'Procurement Review'!$B$4:$BD$54,46,FALSE))</f>
        <v/>
      </c>
      <c r="AI28" s="433" t="str">
        <f>TRIM(VLOOKUP(AI$1,'Procurement Review'!$B$4:$BD$54,46,FALSE))</f>
        <v/>
      </c>
      <c r="AJ28" s="433" t="str">
        <f>TRIM(VLOOKUP(AJ$1,'Procurement Review'!$B$4:$BD$54,46,FALSE))</f>
        <v/>
      </c>
      <c r="AK28" s="433" t="str">
        <f>TRIM(VLOOKUP(AK$1,'Procurement Review'!$B$4:$BD$54,46,FALSE))</f>
        <v/>
      </c>
      <c r="AL28" s="433" t="str">
        <f>TRIM(VLOOKUP(AL$1,'Procurement Review'!$B$4:$BD$54,46,FALSE))</f>
        <v/>
      </c>
      <c r="AM28" s="433" t="str">
        <f>TRIM(VLOOKUP(AM$1,'Procurement Review'!$B$4:$BD$54,46,FALSE))</f>
        <v/>
      </c>
      <c r="AN28" s="433" t="str">
        <f>TRIM(VLOOKUP(AN$1,'Procurement Review'!$B$4:$BD$54,46,FALSE))</f>
        <v/>
      </c>
      <c r="AO28" s="433" t="str">
        <f>TRIM(VLOOKUP(AO$1,'Procurement Review'!$B$4:$BD$54,46,FALSE))</f>
        <v/>
      </c>
      <c r="AP28" s="433" t="str">
        <f>TRIM(VLOOKUP(AP$1,'Procurement Review'!$B$4:$BD$54,46,FALSE))</f>
        <v/>
      </c>
      <c r="AQ28" s="433" t="str">
        <f>TRIM(VLOOKUP(AQ$1,'Procurement Review'!$B$4:$BD$54,46,FALSE))</f>
        <v/>
      </c>
      <c r="AR28" s="433" t="str">
        <f>TRIM(VLOOKUP(AR$1,'Procurement Review'!$B$4:$BD$54,46,FALSE))</f>
        <v/>
      </c>
      <c r="AS28" s="433" t="str">
        <f>TRIM(VLOOKUP(AS$1,'Procurement Review'!$B$4:$BD$54,46,FALSE))</f>
        <v/>
      </c>
      <c r="AT28" s="433" t="str">
        <f>TRIM(VLOOKUP(AT$1,'Procurement Review'!$B$4:$BD$54,46,FALSE))</f>
        <v/>
      </c>
      <c r="AU28" s="433" t="str">
        <f>TRIM(VLOOKUP(AU$1,'Procurement Review'!$B$4:$BD$54,46,FALSE))</f>
        <v/>
      </c>
      <c r="AV28" s="433" t="str">
        <f>TRIM(VLOOKUP(AV$1,'Procurement Review'!$B$4:$BD$54,46,FALSE))</f>
        <v/>
      </c>
      <c r="AW28" s="433" t="str">
        <f>TRIM(VLOOKUP(AW$1,'Procurement Review'!$B$4:$BD$54,46,FALSE))</f>
        <v/>
      </c>
      <c r="AX28" s="433" t="str">
        <f>TRIM(VLOOKUP(AX$1,'Procurement Review'!$B$4:$BD$54,46,FALSE))</f>
        <v/>
      </c>
      <c r="AY28" s="433" t="str">
        <f>TRIM(VLOOKUP(AY$1,'Procurement Review'!$B$4:$BD$54,46,FALSE))</f>
        <v/>
      </c>
      <c r="AZ28" s="433" t="str">
        <f>TRIM(VLOOKUP(AZ$1,'Procurement Review'!$B$4:$BD$54,46,FALSE))</f>
        <v/>
      </c>
      <c r="BA28" s="433" t="str">
        <f>TRIM(VLOOKUP(BA$1,'Procurement Review'!$B$4:$BD$54,46,FALSE))</f>
        <v/>
      </c>
      <c r="BB28" s="433" t="str">
        <f>TRIM(VLOOKUP(BB$1,'Procurement Review'!$B$4:$BD$54,46,FALSE))</f>
        <v/>
      </c>
    </row>
    <row r="29" spans="1:54" ht="15" customHeight="1" outlineLevel="1" x14ac:dyDescent="0.25">
      <c r="A29" s="405"/>
      <c r="B29" s="372" t="s">
        <v>80</v>
      </c>
      <c r="C29" s="372"/>
      <c r="D29" s="117" t="str">
        <f>TRIM(VLOOKUP(D$1,'Procurement Review'!$B$4:$BD$54,47,FALSE))</f>
        <v>Cans</v>
      </c>
      <c r="E29" s="433" t="str">
        <f>TRIM(VLOOKUP(E$1,'Procurement Review'!$B$4:$BD$54,47,FALSE))</f>
        <v/>
      </c>
      <c r="F29" s="433" t="str">
        <f>TRIM(VLOOKUP(F$1,'Procurement Review'!$B$4:$BD$54,47,FALSE))</f>
        <v/>
      </c>
      <c r="G29" s="433" t="str">
        <f>TRIM(VLOOKUP(G$1,'Procurement Review'!$B$4:$BD$54,47,FALSE))</f>
        <v/>
      </c>
      <c r="H29" s="433" t="str">
        <f>TRIM(VLOOKUP(H$1,'Procurement Review'!$B$4:$BD$54,47,FALSE))</f>
        <v/>
      </c>
      <c r="I29" s="433" t="str">
        <f>TRIM(VLOOKUP(I$1,'Procurement Review'!$B$4:$BD$54,47,FALSE))</f>
        <v/>
      </c>
      <c r="J29" s="433" t="str">
        <f>TRIM(VLOOKUP(J$1,'Procurement Review'!$B$4:$BD$54,47,FALSE))</f>
        <v/>
      </c>
      <c r="K29" s="433" t="str">
        <f>TRIM(VLOOKUP(K$1,'Procurement Review'!$B$4:$BD$54,47,FALSE))</f>
        <v/>
      </c>
      <c r="L29" s="433" t="str">
        <f>TRIM(VLOOKUP(L$1,'Procurement Review'!$B$4:$BD$54,47,FALSE))</f>
        <v/>
      </c>
      <c r="M29" s="433" t="str">
        <f>TRIM(VLOOKUP(M$1,'Procurement Review'!$B$4:$BD$54,47,FALSE))</f>
        <v/>
      </c>
      <c r="N29" s="433" t="str">
        <f>TRIM(VLOOKUP(N$1,'Procurement Review'!$B$4:$BD$54,47,FALSE))</f>
        <v/>
      </c>
      <c r="O29" s="433" t="str">
        <f>TRIM(VLOOKUP(O$1,'Procurement Review'!$B$4:$BD$54,47,FALSE))</f>
        <v/>
      </c>
      <c r="P29" s="433" t="str">
        <f>TRIM(VLOOKUP(P$1,'Procurement Review'!$B$4:$BD$54,47,FALSE))</f>
        <v/>
      </c>
      <c r="Q29" s="433" t="str">
        <f>TRIM(VLOOKUP(Q$1,'Procurement Review'!$B$4:$BD$54,47,FALSE))</f>
        <v/>
      </c>
      <c r="R29" s="433" t="str">
        <f>TRIM(VLOOKUP(R$1,'Procurement Review'!$B$4:$BD$54,47,FALSE))</f>
        <v/>
      </c>
      <c r="S29" s="433" t="str">
        <f>TRIM(VLOOKUP(S$1,'Procurement Review'!$B$4:$BD$54,47,FALSE))</f>
        <v/>
      </c>
      <c r="T29" s="433" t="str">
        <f>TRIM(VLOOKUP(T$1,'Procurement Review'!$B$4:$BD$54,47,FALSE))</f>
        <v/>
      </c>
      <c r="U29" s="433" t="str">
        <f>TRIM(VLOOKUP(U$1,'Procurement Review'!$B$4:$BD$54,47,FALSE))</f>
        <v/>
      </c>
      <c r="V29" s="433" t="str">
        <f>TRIM(VLOOKUP(V$1,'Procurement Review'!$B$4:$BD$54,47,FALSE))</f>
        <v/>
      </c>
      <c r="W29" s="433" t="str">
        <f>TRIM(VLOOKUP(W$1,'Procurement Review'!$B$4:$BD$54,47,FALSE))</f>
        <v/>
      </c>
      <c r="X29" s="433" t="str">
        <f>TRIM(VLOOKUP(X$1,'Procurement Review'!$B$4:$BD$54,47,FALSE))</f>
        <v/>
      </c>
      <c r="Y29" s="433" t="str">
        <f>TRIM(VLOOKUP(Y$1,'Procurement Review'!$B$4:$BD$54,47,FALSE))</f>
        <v/>
      </c>
      <c r="Z29" s="433" t="str">
        <f>TRIM(VLOOKUP(Z$1,'Procurement Review'!$B$4:$BD$54,47,FALSE))</f>
        <v/>
      </c>
      <c r="AA29" s="433" t="str">
        <f>TRIM(VLOOKUP(AA$1,'Procurement Review'!$B$4:$BD$54,47,FALSE))</f>
        <v/>
      </c>
      <c r="AB29" s="433" t="str">
        <f>TRIM(VLOOKUP(AB$1,'Procurement Review'!$B$4:$BD$54,47,FALSE))</f>
        <v/>
      </c>
      <c r="AC29" s="433" t="str">
        <f>TRIM(VLOOKUP(AC$1,'Procurement Review'!$B$4:$BD$54,47,FALSE))</f>
        <v/>
      </c>
      <c r="AD29" s="433" t="str">
        <f>TRIM(VLOOKUP(AD$1,'Procurement Review'!$B$4:$BD$54,47,FALSE))</f>
        <v/>
      </c>
      <c r="AE29" s="433" t="str">
        <f>TRIM(VLOOKUP(AE$1,'Procurement Review'!$B$4:$BD$54,47,FALSE))</f>
        <v/>
      </c>
      <c r="AF29" s="433" t="str">
        <f>TRIM(VLOOKUP(AF$1,'Procurement Review'!$B$4:$BD$54,47,FALSE))</f>
        <v/>
      </c>
      <c r="AG29" s="433" t="str">
        <f>TRIM(VLOOKUP(AG$1,'Procurement Review'!$B$4:$BD$54,47,FALSE))</f>
        <v/>
      </c>
      <c r="AH29" s="433" t="str">
        <f>TRIM(VLOOKUP(AH$1,'Procurement Review'!$B$4:$BD$54,47,FALSE))</f>
        <v/>
      </c>
      <c r="AI29" s="433" t="str">
        <f>TRIM(VLOOKUP(AI$1,'Procurement Review'!$B$4:$BD$54,47,FALSE))</f>
        <v/>
      </c>
      <c r="AJ29" s="433" t="str">
        <f>TRIM(VLOOKUP(AJ$1,'Procurement Review'!$B$4:$BD$54,47,FALSE))</f>
        <v/>
      </c>
      <c r="AK29" s="433" t="str">
        <f>TRIM(VLOOKUP(AK$1,'Procurement Review'!$B$4:$BD$54,47,FALSE))</f>
        <v/>
      </c>
      <c r="AL29" s="433" t="str">
        <f>TRIM(VLOOKUP(AL$1,'Procurement Review'!$B$4:$BD$54,47,FALSE))</f>
        <v/>
      </c>
      <c r="AM29" s="433" t="str">
        <f>TRIM(VLOOKUP(AM$1,'Procurement Review'!$B$4:$BD$54,47,FALSE))</f>
        <v/>
      </c>
      <c r="AN29" s="433" t="str">
        <f>TRIM(VLOOKUP(AN$1,'Procurement Review'!$B$4:$BD$54,47,FALSE))</f>
        <v/>
      </c>
      <c r="AO29" s="433" t="str">
        <f>TRIM(VLOOKUP(AO$1,'Procurement Review'!$B$4:$BD$54,47,FALSE))</f>
        <v/>
      </c>
      <c r="AP29" s="433" t="str">
        <f>TRIM(VLOOKUP(AP$1,'Procurement Review'!$B$4:$BD$54,47,FALSE))</f>
        <v/>
      </c>
      <c r="AQ29" s="433" t="str">
        <f>TRIM(VLOOKUP(AQ$1,'Procurement Review'!$B$4:$BD$54,47,FALSE))</f>
        <v/>
      </c>
      <c r="AR29" s="433" t="str">
        <f>TRIM(VLOOKUP(AR$1,'Procurement Review'!$B$4:$BD$54,47,FALSE))</f>
        <v/>
      </c>
      <c r="AS29" s="433" t="str">
        <f>TRIM(VLOOKUP(AS$1,'Procurement Review'!$B$4:$BD$54,47,FALSE))</f>
        <v/>
      </c>
      <c r="AT29" s="433" t="str">
        <f>TRIM(VLOOKUP(AT$1,'Procurement Review'!$B$4:$BD$54,47,FALSE))</f>
        <v/>
      </c>
      <c r="AU29" s="433" t="str">
        <f>TRIM(VLOOKUP(AU$1,'Procurement Review'!$B$4:$BD$54,47,FALSE))</f>
        <v/>
      </c>
      <c r="AV29" s="433" t="str">
        <f>TRIM(VLOOKUP(AV$1,'Procurement Review'!$B$4:$BD$54,47,FALSE))</f>
        <v/>
      </c>
      <c r="AW29" s="433" t="str">
        <f>TRIM(VLOOKUP(AW$1,'Procurement Review'!$B$4:$BD$54,47,FALSE))</f>
        <v/>
      </c>
      <c r="AX29" s="433" t="str">
        <f>TRIM(VLOOKUP(AX$1,'Procurement Review'!$B$4:$BD$54,47,FALSE))</f>
        <v/>
      </c>
      <c r="AY29" s="433" t="str">
        <f>TRIM(VLOOKUP(AY$1,'Procurement Review'!$B$4:$BD$54,47,FALSE))</f>
        <v/>
      </c>
      <c r="AZ29" s="433" t="str">
        <f>TRIM(VLOOKUP(AZ$1,'Procurement Review'!$B$4:$BD$54,47,FALSE))</f>
        <v/>
      </c>
      <c r="BA29" s="433" t="str">
        <f>TRIM(VLOOKUP(BA$1,'Procurement Review'!$B$4:$BD$54,47,FALSE))</f>
        <v/>
      </c>
      <c r="BB29" s="433" t="str">
        <f>TRIM(VLOOKUP(BB$1,'Procurement Review'!$B$4:$BD$54,47,FALSE))</f>
        <v/>
      </c>
    </row>
    <row r="30" spans="1:54" ht="15" customHeight="1" outlineLevel="1" x14ac:dyDescent="0.25">
      <c r="A30" s="405"/>
      <c r="B30" s="372" t="s">
        <v>295</v>
      </c>
      <c r="C30" s="372"/>
      <c r="D30" s="117" t="str">
        <f>TRIM(VLOOKUP(D$1,'Procurement Review'!$B$4:$BD$54,48,FALSE))</f>
        <v>1 - Core</v>
      </c>
      <c r="E30" s="433" t="str">
        <f>TRIM(VLOOKUP(E$1,'Procurement Review'!$B$4:$BD$54,48,FALSE))</f>
        <v/>
      </c>
      <c r="F30" s="433" t="str">
        <f>TRIM(VLOOKUP(F$1,'Procurement Review'!$B$4:$BD$54,48,FALSE))</f>
        <v/>
      </c>
      <c r="G30" s="433" t="str">
        <f>TRIM(VLOOKUP(G$1,'Procurement Review'!$B$4:$BD$54,48,FALSE))</f>
        <v/>
      </c>
      <c r="H30" s="433" t="str">
        <f>TRIM(VLOOKUP(H$1,'Procurement Review'!$B$4:$BD$54,48,FALSE))</f>
        <v/>
      </c>
      <c r="I30" s="433" t="str">
        <f>TRIM(VLOOKUP(I$1,'Procurement Review'!$B$4:$BD$54,48,FALSE))</f>
        <v/>
      </c>
      <c r="J30" s="433" t="str">
        <f>TRIM(VLOOKUP(J$1,'Procurement Review'!$B$4:$BD$54,48,FALSE))</f>
        <v/>
      </c>
      <c r="K30" s="433" t="str">
        <f>TRIM(VLOOKUP(K$1,'Procurement Review'!$B$4:$BD$54,48,FALSE))</f>
        <v/>
      </c>
      <c r="L30" s="433" t="str">
        <f>TRIM(VLOOKUP(L$1,'Procurement Review'!$B$4:$BD$54,48,FALSE))</f>
        <v/>
      </c>
      <c r="M30" s="433" t="str">
        <f>TRIM(VLOOKUP(M$1,'Procurement Review'!$B$4:$BD$54,48,FALSE))</f>
        <v/>
      </c>
      <c r="N30" s="433" t="str">
        <f>TRIM(VLOOKUP(N$1,'Procurement Review'!$B$4:$BD$54,48,FALSE))</f>
        <v/>
      </c>
      <c r="O30" s="433" t="str">
        <f>TRIM(VLOOKUP(O$1,'Procurement Review'!$B$4:$BD$54,48,FALSE))</f>
        <v/>
      </c>
      <c r="P30" s="433" t="str">
        <f>TRIM(VLOOKUP(P$1,'Procurement Review'!$B$4:$BD$54,48,FALSE))</f>
        <v/>
      </c>
      <c r="Q30" s="433" t="str">
        <f>TRIM(VLOOKUP(Q$1,'Procurement Review'!$B$4:$BD$54,48,FALSE))</f>
        <v/>
      </c>
      <c r="R30" s="433" t="str">
        <f>TRIM(VLOOKUP(R$1,'Procurement Review'!$B$4:$BD$54,48,FALSE))</f>
        <v/>
      </c>
      <c r="S30" s="433" t="str">
        <f>TRIM(VLOOKUP(S$1,'Procurement Review'!$B$4:$BD$54,48,FALSE))</f>
        <v/>
      </c>
      <c r="T30" s="433" t="str">
        <f>TRIM(VLOOKUP(T$1,'Procurement Review'!$B$4:$BD$54,48,FALSE))</f>
        <v/>
      </c>
      <c r="U30" s="433" t="str">
        <f>TRIM(VLOOKUP(U$1,'Procurement Review'!$B$4:$BD$54,48,FALSE))</f>
        <v/>
      </c>
      <c r="V30" s="433" t="str">
        <f>TRIM(VLOOKUP(V$1,'Procurement Review'!$B$4:$BD$54,48,FALSE))</f>
        <v/>
      </c>
      <c r="W30" s="433" t="str">
        <f>TRIM(VLOOKUP(W$1,'Procurement Review'!$B$4:$BD$54,48,FALSE))</f>
        <v/>
      </c>
      <c r="X30" s="433" t="str">
        <f>TRIM(VLOOKUP(X$1,'Procurement Review'!$B$4:$BD$54,48,FALSE))</f>
        <v/>
      </c>
      <c r="Y30" s="433" t="str">
        <f>TRIM(VLOOKUP(Y$1,'Procurement Review'!$B$4:$BD$54,48,FALSE))</f>
        <v/>
      </c>
      <c r="Z30" s="433" t="str">
        <f>TRIM(VLOOKUP(Z$1,'Procurement Review'!$B$4:$BD$54,48,FALSE))</f>
        <v/>
      </c>
      <c r="AA30" s="433" t="str">
        <f>TRIM(VLOOKUP(AA$1,'Procurement Review'!$B$4:$BD$54,48,FALSE))</f>
        <v/>
      </c>
      <c r="AB30" s="433" t="str">
        <f>TRIM(VLOOKUP(AB$1,'Procurement Review'!$B$4:$BD$54,48,FALSE))</f>
        <v/>
      </c>
      <c r="AC30" s="433" t="str">
        <f>TRIM(VLOOKUP(AC$1,'Procurement Review'!$B$4:$BD$54,48,FALSE))</f>
        <v/>
      </c>
      <c r="AD30" s="433" t="str">
        <f>TRIM(VLOOKUP(AD$1,'Procurement Review'!$B$4:$BD$54,48,FALSE))</f>
        <v/>
      </c>
      <c r="AE30" s="433" t="str">
        <f>TRIM(VLOOKUP(AE$1,'Procurement Review'!$B$4:$BD$54,48,FALSE))</f>
        <v/>
      </c>
      <c r="AF30" s="433" t="str">
        <f>TRIM(VLOOKUP(AF$1,'Procurement Review'!$B$4:$BD$54,48,FALSE))</f>
        <v/>
      </c>
      <c r="AG30" s="433" t="str">
        <f>TRIM(VLOOKUP(AG$1,'Procurement Review'!$B$4:$BD$54,48,FALSE))</f>
        <v/>
      </c>
      <c r="AH30" s="433" t="str">
        <f>TRIM(VLOOKUP(AH$1,'Procurement Review'!$B$4:$BD$54,48,FALSE))</f>
        <v/>
      </c>
      <c r="AI30" s="433" t="str">
        <f>TRIM(VLOOKUP(AI$1,'Procurement Review'!$B$4:$BD$54,48,FALSE))</f>
        <v/>
      </c>
      <c r="AJ30" s="433" t="str">
        <f>TRIM(VLOOKUP(AJ$1,'Procurement Review'!$B$4:$BD$54,48,FALSE))</f>
        <v/>
      </c>
      <c r="AK30" s="433" t="str">
        <f>TRIM(VLOOKUP(AK$1,'Procurement Review'!$B$4:$BD$54,48,FALSE))</f>
        <v/>
      </c>
      <c r="AL30" s="433" t="str">
        <f>TRIM(VLOOKUP(AL$1,'Procurement Review'!$B$4:$BD$54,48,FALSE))</f>
        <v/>
      </c>
      <c r="AM30" s="433" t="str">
        <f>TRIM(VLOOKUP(AM$1,'Procurement Review'!$B$4:$BD$54,48,FALSE))</f>
        <v/>
      </c>
      <c r="AN30" s="433" t="str">
        <f>TRIM(VLOOKUP(AN$1,'Procurement Review'!$B$4:$BD$54,48,FALSE))</f>
        <v/>
      </c>
      <c r="AO30" s="433" t="str">
        <f>TRIM(VLOOKUP(AO$1,'Procurement Review'!$B$4:$BD$54,48,FALSE))</f>
        <v/>
      </c>
      <c r="AP30" s="433" t="str">
        <f>TRIM(VLOOKUP(AP$1,'Procurement Review'!$B$4:$BD$54,48,FALSE))</f>
        <v/>
      </c>
      <c r="AQ30" s="433" t="str">
        <f>TRIM(VLOOKUP(AQ$1,'Procurement Review'!$B$4:$BD$54,48,FALSE))</f>
        <v/>
      </c>
      <c r="AR30" s="433" t="str">
        <f>TRIM(VLOOKUP(AR$1,'Procurement Review'!$B$4:$BD$54,48,FALSE))</f>
        <v/>
      </c>
      <c r="AS30" s="433" t="str">
        <f>TRIM(VLOOKUP(AS$1,'Procurement Review'!$B$4:$BD$54,48,FALSE))</f>
        <v/>
      </c>
      <c r="AT30" s="433" t="str">
        <f>TRIM(VLOOKUP(AT$1,'Procurement Review'!$B$4:$BD$54,48,FALSE))</f>
        <v/>
      </c>
      <c r="AU30" s="433" t="str">
        <f>TRIM(VLOOKUP(AU$1,'Procurement Review'!$B$4:$BD$54,48,FALSE))</f>
        <v/>
      </c>
      <c r="AV30" s="433" t="str">
        <f>TRIM(VLOOKUP(AV$1,'Procurement Review'!$B$4:$BD$54,48,FALSE))</f>
        <v/>
      </c>
      <c r="AW30" s="433" t="str">
        <f>TRIM(VLOOKUP(AW$1,'Procurement Review'!$B$4:$BD$54,48,FALSE))</f>
        <v/>
      </c>
      <c r="AX30" s="433" t="str">
        <f>TRIM(VLOOKUP(AX$1,'Procurement Review'!$B$4:$BD$54,48,FALSE))</f>
        <v/>
      </c>
      <c r="AY30" s="433" t="str">
        <f>TRIM(VLOOKUP(AY$1,'Procurement Review'!$B$4:$BD$54,48,FALSE))</f>
        <v/>
      </c>
      <c r="AZ30" s="433" t="str">
        <f>TRIM(VLOOKUP(AZ$1,'Procurement Review'!$B$4:$BD$54,48,FALSE))</f>
        <v/>
      </c>
      <c r="BA30" s="433" t="str">
        <f>TRIM(VLOOKUP(BA$1,'Procurement Review'!$B$4:$BD$54,48,FALSE))</f>
        <v/>
      </c>
      <c r="BB30" s="433" t="str">
        <f>TRIM(VLOOKUP(BB$1,'Procurement Review'!$B$4:$BD$54,48,FALSE))</f>
        <v/>
      </c>
    </row>
    <row r="31" spans="1:54" ht="15" customHeight="1" x14ac:dyDescent="0.25">
      <c r="A31" s="265" t="s">
        <v>212</v>
      </c>
      <c r="B31" s="267"/>
      <c r="C31" s="10" t="s">
        <v>213</v>
      </c>
      <c r="D31" s="117">
        <f>VLOOKUP(D$1,'Procurement Review'!$B$4:$BD$54,29,FALSE)</f>
        <v>1</v>
      </c>
      <c r="E31" s="433">
        <f>VLOOKUP(E$1,'Procurement Review'!$B$4:$BD$54,29,FALSE)</f>
        <v>1</v>
      </c>
      <c r="F31" s="433">
        <f>VLOOKUP(F$1,'Procurement Review'!$B$4:$BD$54,29,FALSE)</f>
        <v>1</v>
      </c>
      <c r="G31" s="433">
        <f>VLOOKUP(G$1,'Procurement Review'!$B$4:$BD$54,29,FALSE)</f>
        <v>1</v>
      </c>
      <c r="H31" s="433">
        <f>VLOOKUP(H$1,'Procurement Review'!$B$4:$BD$54,29,FALSE)</f>
        <v>1</v>
      </c>
      <c r="I31" s="433">
        <f>VLOOKUP(I$1,'Procurement Review'!$B$4:$BD$54,29,FALSE)</f>
        <v>1</v>
      </c>
      <c r="J31" s="433">
        <f>VLOOKUP(J$1,'Procurement Review'!$B$4:$BD$54,29,FALSE)</f>
        <v>1</v>
      </c>
      <c r="K31" s="433">
        <f>VLOOKUP(K$1,'Procurement Review'!$B$4:$BD$54,29,FALSE)</f>
        <v>1</v>
      </c>
      <c r="L31" s="433">
        <f>VLOOKUP(L$1,'Procurement Review'!$B$4:$BD$54,29,FALSE)</f>
        <v>1</v>
      </c>
      <c r="M31" s="433">
        <f>VLOOKUP(M$1,'Procurement Review'!$B$4:$BD$54,29,FALSE)</f>
        <v>1</v>
      </c>
      <c r="N31" s="433">
        <f>VLOOKUP(N$1,'Procurement Review'!$B$4:$BD$54,29,FALSE)</f>
        <v>1</v>
      </c>
      <c r="O31" s="433">
        <f>VLOOKUP(O$1,'Procurement Review'!$B$4:$BD$54,29,FALSE)</f>
        <v>1</v>
      </c>
      <c r="P31" s="433">
        <f>VLOOKUP(P$1,'Procurement Review'!$B$4:$BD$54,29,FALSE)</f>
        <v>1</v>
      </c>
      <c r="Q31" s="433">
        <f>VLOOKUP(Q$1,'Procurement Review'!$B$4:$BD$54,29,FALSE)</f>
        <v>1</v>
      </c>
      <c r="R31" s="433">
        <f>VLOOKUP(R$1,'Procurement Review'!$B$4:$BD$54,29,FALSE)</f>
        <v>1</v>
      </c>
      <c r="S31" s="433">
        <f>VLOOKUP(S$1,'Procurement Review'!$B$4:$BD$54,29,FALSE)</f>
        <v>1</v>
      </c>
      <c r="T31" s="433">
        <f>VLOOKUP(T$1,'Procurement Review'!$B$4:$BD$54,29,FALSE)</f>
        <v>1</v>
      </c>
      <c r="U31" s="433">
        <f>VLOOKUP(U$1,'Procurement Review'!$B$4:$BD$54,29,FALSE)</f>
        <v>1</v>
      </c>
      <c r="V31" s="433">
        <f>VLOOKUP(V$1,'Procurement Review'!$B$4:$BD$54,29,FALSE)</f>
        <v>1</v>
      </c>
      <c r="W31" s="433">
        <f>VLOOKUP(W$1,'Procurement Review'!$B$4:$BD$54,29,FALSE)</f>
        <v>1</v>
      </c>
      <c r="X31" s="433">
        <f>VLOOKUP(X$1,'Procurement Review'!$B$4:$BD$54,29,FALSE)</f>
        <v>1</v>
      </c>
      <c r="Y31" s="433">
        <f>VLOOKUP(Y$1,'Procurement Review'!$B$4:$BD$54,29,FALSE)</f>
        <v>1</v>
      </c>
      <c r="Z31" s="433">
        <f>VLOOKUP(Z$1,'Procurement Review'!$B$4:$BD$54,29,FALSE)</f>
        <v>1</v>
      </c>
      <c r="AA31" s="433">
        <f>VLOOKUP(AA$1,'Procurement Review'!$B$4:$BD$54,29,FALSE)</f>
        <v>1</v>
      </c>
      <c r="AB31" s="433">
        <f>VLOOKUP(AB$1,'Procurement Review'!$B$4:$BD$54,29,FALSE)</f>
        <v>1</v>
      </c>
      <c r="AC31" s="433">
        <f>VLOOKUP(AC$1,'Procurement Review'!$B$4:$BD$54,29,FALSE)</f>
        <v>1</v>
      </c>
      <c r="AD31" s="433">
        <f>VLOOKUP(AD$1,'Procurement Review'!$B$4:$BD$54,29,FALSE)</f>
        <v>1</v>
      </c>
      <c r="AE31" s="433">
        <f>VLOOKUP(AE$1,'Procurement Review'!$B$4:$BD$54,29,FALSE)</f>
        <v>1</v>
      </c>
      <c r="AF31" s="433">
        <f>VLOOKUP(AF$1,'Procurement Review'!$B$4:$BD$54,29,FALSE)</f>
        <v>1</v>
      </c>
      <c r="AG31" s="433">
        <f>VLOOKUP(AG$1,'Procurement Review'!$B$4:$BD$54,29,FALSE)</f>
        <v>1</v>
      </c>
      <c r="AH31" s="433">
        <f>VLOOKUP(AH$1,'Procurement Review'!$B$4:$BD$54,29,FALSE)</f>
        <v>1</v>
      </c>
      <c r="AI31" s="433">
        <f>VLOOKUP(AI$1,'Procurement Review'!$B$4:$BD$54,29,FALSE)</f>
        <v>1</v>
      </c>
      <c r="AJ31" s="433">
        <f>VLOOKUP(AJ$1,'Procurement Review'!$B$4:$BD$54,29,FALSE)</f>
        <v>1</v>
      </c>
      <c r="AK31" s="433">
        <f>VLOOKUP(AK$1,'Procurement Review'!$B$4:$BD$54,29,FALSE)</f>
        <v>1</v>
      </c>
      <c r="AL31" s="433">
        <f>VLOOKUP(AL$1,'Procurement Review'!$B$4:$BD$54,29,FALSE)</f>
        <v>1</v>
      </c>
      <c r="AM31" s="433">
        <f>VLOOKUP(AM$1,'Procurement Review'!$B$4:$BD$54,29,FALSE)</f>
        <v>1</v>
      </c>
      <c r="AN31" s="433">
        <f>VLOOKUP(AN$1,'Procurement Review'!$B$4:$BD$54,29,FALSE)</f>
        <v>1</v>
      </c>
      <c r="AO31" s="433">
        <f>VLOOKUP(AO$1,'Procurement Review'!$B$4:$BD$54,29,FALSE)</f>
        <v>1</v>
      </c>
      <c r="AP31" s="433">
        <f>VLOOKUP(AP$1,'Procurement Review'!$B$4:$BD$54,29,FALSE)</f>
        <v>1</v>
      </c>
      <c r="AQ31" s="433">
        <f>VLOOKUP(AQ$1,'Procurement Review'!$B$4:$BD$54,29,FALSE)</f>
        <v>1</v>
      </c>
      <c r="AR31" s="433">
        <f>VLOOKUP(AR$1,'Procurement Review'!$B$4:$BD$54,29,FALSE)</f>
        <v>1</v>
      </c>
      <c r="AS31" s="433">
        <f>VLOOKUP(AS$1,'Procurement Review'!$B$4:$BD$54,29,FALSE)</f>
        <v>1</v>
      </c>
      <c r="AT31" s="433">
        <f>VLOOKUP(AT$1,'Procurement Review'!$B$4:$BD$54,29,FALSE)</f>
        <v>1</v>
      </c>
      <c r="AU31" s="433">
        <f>VLOOKUP(AU$1,'Procurement Review'!$B$4:$BD$54,29,FALSE)</f>
        <v>1</v>
      </c>
      <c r="AV31" s="433">
        <f>VLOOKUP(AV$1,'Procurement Review'!$B$4:$BD$54,29,FALSE)</f>
        <v>1</v>
      </c>
      <c r="AW31" s="433">
        <f>VLOOKUP(AW$1,'Procurement Review'!$B$4:$BD$54,29,FALSE)</f>
        <v>1</v>
      </c>
      <c r="AX31" s="433">
        <f>VLOOKUP(AX$1,'Procurement Review'!$B$4:$BD$54,29,FALSE)</f>
        <v>1</v>
      </c>
      <c r="AY31" s="433">
        <f>VLOOKUP(AY$1,'Procurement Review'!$B$4:$BD$54,29,FALSE)</f>
        <v>1</v>
      </c>
      <c r="AZ31" s="433">
        <f>VLOOKUP(AZ$1,'Procurement Review'!$B$4:$BD$54,29,FALSE)</f>
        <v>1</v>
      </c>
      <c r="BA31" s="433">
        <f>VLOOKUP(BA$1,'Procurement Review'!$B$4:$BD$54,29,FALSE)</f>
        <v>1</v>
      </c>
      <c r="BB31" s="433">
        <f>VLOOKUP(BB$1,'Procurement Review'!$B$4:$BD$54,29,FALSE)</f>
        <v>1</v>
      </c>
    </row>
    <row r="32" spans="1:54" ht="15" customHeight="1" x14ac:dyDescent="0.25">
      <c r="A32" s="241" t="s">
        <v>51</v>
      </c>
      <c r="B32" s="7" t="s">
        <v>207</v>
      </c>
      <c r="C32" s="12" t="s">
        <v>53</v>
      </c>
      <c r="D32" s="115">
        <f>'SKU Information'!D40</f>
        <v>365</v>
      </c>
      <c r="E32" s="428">
        <f>'SKU Information'!E40</f>
        <v>0</v>
      </c>
      <c r="F32" s="428">
        <f>'SKU Information'!F40</f>
        <v>0</v>
      </c>
      <c r="G32" s="428">
        <f>'SKU Information'!G40</f>
        <v>0</v>
      </c>
      <c r="H32" s="428">
        <f>'SKU Information'!H40</f>
        <v>0</v>
      </c>
      <c r="I32" s="428">
        <f>'SKU Information'!I40</f>
        <v>0</v>
      </c>
      <c r="J32" s="428">
        <f>'SKU Information'!J40</f>
        <v>0</v>
      </c>
      <c r="K32" s="428">
        <f>'SKU Information'!K40</f>
        <v>0</v>
      </c>
      <c r="L32" s="428">
        <f>'SKU Information'!L40</f>
        <v>0</v>
      </c>
      <c r="M32" s="428">
        <f>'SKU Information'!M40</f>
        <v>0</v>
      </c>
      <c r="N32" s="428">
        <f>'SKU Information'!N40</f>
        <v>0</v>
      </c>
      <c r="O32" s="428">
        <f>'SKU Information'!O40</f>
        <v>0</v>
      </c>
      <c r="P32" s="428">
        <f>'SKU Information'!P40</f>
        <v>0</v>
      </c>
      <c r="Q32" s="428">
        <f>'SKU Information'!Q40</f>
        <v>0</v>
      </c>
      <c r="R32" s="428">
        <f>'SKU Information'!R40</f>
        <v>0</v>
      </c>
      <c r="S32" s="428">
        <f>'SKU Information'!S40</f>
        <v>0</v>
      </c>
      <c r="T32" s="428">
        <f>'SKU Information'!T40</f>
        <v>0</v>
      </c>
      <c r="U32" s="428">
        <f>'SKU Information'!U40</f>
        <v>0</v>
      </c>
      <c r="V32" s="428">
        <f>'SKU Information'!V40</f>
        <v>0</v>
      </c>
      <c r="W32" s="428">
        <f>'SKU Information'!W40</f>
        <v>0</v>
      </c>
      <c r="X32" s="428">
        <f>'SKU Information'!X40</f>
        <v>0</v>
      </c>
      <c r="Y32" s="428">
        <f>'SKU Information'!Y40</f>
        <v>0</v>
      </c>
      <c r="Z32" s="428">
        <f>'SKU Information'!Z40</f>
        <v>0</v>
      </c>
      <c r="AA32" s="428">
        <f>'SKU Information'!AA40</f>
        <v>0</v>
      </c>
      <c r="AB32" s="428">
        <f>'SKU Information'!AB40</f>
        <v>0</v>
      </c>
      <c r="AC32" s="428">
        <f>'SKU Information'!AC40</f>
        <v>0</v>
      </c>
      <c r="AD32" s="428">
        <f>'SKU Information'!AD40</f>
        <v>0</v>
      </c>
      <c r="AE32" s="428">
        <f>'SKU Information'!AE40</f>
        <v>0</v>
      </c>
      <c r="AF32" s="428">
        <f>'SKU Information'!AF40</f>
        <v>0</v>
      </c>
      <c r="AG32" s="428">
        <f>'SKU Information'!AG40</f>
        <v>0</v>
      </c>
      <c r="AH32" s="428">
        <f>'SKU Information'!AH40</f>
        <v>0</v>
      </c>
      <c r="AI32" s="428">
        <f>'SKU Information'!AI40</f>
        <v>0</v>
      </c>
      <c r="AJ32" s="428">
        <f>'SKU Information'!AJ40</f>
        <v>0</v>
      </c>
      <c r="AK32" s="428">
        <f>'SKU Information'!AK40</f>
        <v>0</v>
      </c>
      <c r="AL32" s="428">
        <f>'SKU Information'!AL40</f>
        <v>0</v>
      </c>
      <c r="AM32" s="428">
        <f>'SKU Information'!AM40</f>
        <v>0</v>
      </c>
      <c r="AN32" s="428">
        <f>'SKU Information'!AN40</f>
        <v>0</v>
      </c>
      <c r="AO32" s="428">
        <f>'SKU Information'!AO40</f>
        <v>0</v>
      </c>
      <c r="AP32" s="428">
        <f>'SKU Information'!AP40</f>
        <v>0</v>
      </c>
      <c r="AQ32" s="428">
        <f>'SKU Information'!AQ40</f>
        <v>0</v>
      </c>
      <c r="AR32" s="428">
        <f>'SKU Information'!AR40</f>
        <v>0</v>
      </c>
      <c r="AS32" s="428">
        <f>'SKU Information'!AS40</f>
        <v>0</v>
      </c>
      <c r="AT32" s="428">
        <f>'SKU Information'!AT40</f>
        <v>0</v>
      </c>
      <c r="AU32" s="428">
        <f>'SKU Information'!AU40</f>
        <v>0</v>
      </c>
      <c r="AV32" s="428">
        <f>'SKU Information'!AV40</f>
        <v>0</v>
      </c>
      <c r="AW32" s="428">
        <f>'SKU Information'!AW40</f>
        <v>0</v>
      </c>
      <c r="AX32" s="428">
        <f>'SKU Information'!AX40</f>
        <v>0</v>
      </c>
      <c r="AY32" s="428">
        <f>'SKU Information'!AY40</f>
        <v>0</v>
      </c>
      <c r="AZ32" s="428">
        <f>'SKU Information'!AZ40</f>
        <v>0</v>
      </c>
      <c r="BA32" s="428">
        <f>'SKU Information'!BA40</f>
        <v>0</v>
      </c>
      <c r="BB32" s="428">
        <f>'SKU Information'!BB40</f>
        <v>0</v>
      </c>
    </row>
    <row r="33" spans="1:54" ht="15" customHeight="1" outlineLevel="1" x14ac:dyDescent="0.25">
      <c r="A33" s="259"/>
      <c r="B33" s="94" t="s">
        <v>206</v>
      </c>
      <c r="C33" s="12" t="s">
        <v>53</v>
      </c>
      <c r="D33" s="115" t="str">
        <f>'SKU Information'!D42</f>
        <v>-</v>
      </c>
      <c r="E33" s="428">
        <f>'SKU Information'!E42</f>
        <v>0</v>
      </c>
      <c r="F33" s="428">
        <f>'SKU Information'!F42</f>
        <v>0</v>
      </c>
      <c r="G33" s="428">
        <f>'SKU Information'!G42</f>
        <v>0</v>
      </c>
      <c r="H33" s="428">
        <f>'SKU Information'!H42</f>
        <v>0</v>
      </c>
      <c r="I33" s="428">
        <f>'SKU Information'!I42</f>
        <v>0</v>
      </c>
      <c r="J33" s="428">
        <f>'SKU Information'!J42</f>
        <v>0</v>
      </c>
      <c r="K33" s="428">
        <f>'SKU Information'!K42</f>
        <v>0</v>
      </c>
      <c r="L33" s="428">
        <f>'SKU Information'!L42</f>
        <v>0</v>
      </c>
      <c r="M33" s="428">
        <f>'SKU Information'!M42</f>
        <v>0</v>
      </c>
      <c r="N33" s="428">
        <f>'SKU Information'!N42</f>
        <v>0</v>
      </c>
      <c r="O33" s="428">
        <f>'SKU Information'!O42</f>
        <v>0</v>
      </c>
      <c r="P33" s="428">
        <f>'SKU Information'!P42</f>
        <v>0</v>
      </c>
      <c r="Q33" s="428">
        <f>'SKU Information'!Q42</f>
        <v>0</v>
      </c>
      <c r="R33" s="428">
        <f>'SKU Information'!R42</f>
        <v>0</v>
      </c>
      <c r="S33" s="428">
        <f>'SKU Information'!S42</f>
        <v>0</v>
      </c>
      <c r="T33" s="428">
        <f>'SKU Information'!T42</f>
        <v>0</v>
      </c>
      <c r="U33" s="428">
        <f>'SKU Information'!U42</f>
        <v>0</v>
      </c>
      <c r="V33" s="428">
        <f>'SKU Information'!V42</f>
        <v>0</v>
      </c>
      <c r="W33" s="428">
        <f>'SKU Information'!W42</f>
        <v>0</v>
      </c>
      <c r="X33" s="428">
        <f>'SKU Information'!X42</f>
        <v>0</v>
      </c>
      <c r="Y33" s="428">
        <f>'SKU Information'!Y42</f>
        <v>0</v>
      </c>
      <c r="Z33" s="428">
        <f>'SKU Information'!Z42</f>
        <v>0</v>
      </c>
      <c r="AA33" s="428">
        <f>'SKU Information'!AA42</f>
        <v>0</v>
      </c>
      <c r="AB33" s="428">
        <f>'SKU Information'!AB42</f>
        <v>0</v>
      </c>
      <c r="AC33" s="428">
        <f>'SKU Information'!AC42</f>
        <v>0</v>
      </c>
      <c r="AD33" s="428">
        <f>'SKU Information'!AD42</f>
        <v>0</v>
      </c>
      <c r="AE33" s="428">
        <f>'SKU Information'!AE42</f>
        <v>0</v>
      </c>
      <c r="AF33" s="428">
        <f>'SKU Information'!AF42</f>
        <v>0</v>
      </c>
      <c r="AG33" s="428">
        <f>'SKU Information'!AG42</f>
        <v>0</v>
      </c>
      <c r="AH33" s="428">
        <f>'SKU Information'!AH42</f>
        <v>0</v>
      </c>
      <c r="AI33" s="428">
        <f>'SKU Information'!AI42</f>
        <v>0</v>
      </c>
      <c r="AJ33" s="428">
        <f>'SKU Information'!AJ42</f>
        <v>0</v>
      </c>
      <c r="AK33" s="428">
        <f>'SKU Information'!AK42</f>
        <v>0</v>
      </c>
      <c r="AL33" s="428">
        <f>'SKU Information'!AL42</f>
        <v>0</v>
      </c>
      <c r="AM33" s="428">
        <f>'SKU Information'!AM42</f>
        <v>0</v>
      </c>
      <c r="AN33" s="428">
        <f>'SKU Information'!AN42</f>
        <v>0</v>
      </c>
      <c r="AO33" s="428">
        <f>'SKU Information'!AO42</f>
        <v>0</v>
      </c>
      <c r="AP33" s="428">
        <f>'SKU Information'!AP42</f>
        <v>0</v>
      </c>
      <c r="AQ33" s="428">
        <f>'SKU Information'!AQ42</f>
        <v>0</v>
      </c>
      <c r="AR33" s="428">
        <f>'SKU Information'!AR42</f>
        <v>0</v>
      </c>
      <c r="AS33" s="428">
        <f>'SKU Information'!AS42</f>
        <v>0</v>
      </c>
      <c r="AT33" s="428">
        <f>'SKU Information'!AT42</f>
        <v>0</v>
      </c>
      <c r="AU33" s="428">
        <f>'SKU Information'!AU42</f>
        <v>0</v>
      </c>
      <c r="AV33" s="428">
        <f>'SKU Information'!AV42</f>
        <v>0</v>
      </c>
      <c r="AW33" s="428">
        <f>'SKU Information'!AW42</f>
        <v>0</v>
      </c>
      <c r="AX33" s="428">
        <f>'SKU Information'!AX42</f>
        <v>0</v>
      </c>
      <c r="AY33" s="428">
        <f>'SKU Information'!AY42</f>
        <v>0</v>
      </c>
      <c r="AZ33" s="428">
        <f>'SKU Information'!AZ42</f>
        <v>0</v>
      </c>
      <c r="BA33" s="428">
        <f>'SKU Information'!BA42</f>
        <v>0</v>
      </c>
      <c r="BB33" s="428">
        <f>'SKU Information'!BB42</f>
        <v>0</v>
      </c>
    </row>
    <row r="34" spans="1:54" ht="15" customHeight="1" thickBot="1" x14ac:dyDescent="0.3">
      <c r="A34" s="269" t="s">
        <v>58</v>
      </c>
      <c r="B34" s="269"/>
      <c r="C34" s="95" t="s">
        <v>34</v>
      </c>
      <c r="D34" s="118" t="str">
        <f>'SKU Information'!D48</f>
        <v>YES</v>
      </c>
      <c r="E34" s="438">
        <f>'SKU Information'!E48</f>
        <v>0</v>
      </c>
      <c r="F34" s="438">
        <f>'SKU Information'!F48</f>
        <v>0</v>
      </c>
      <c r="G34" s="438">
        <f>'SKU Information'!G48</f>
        <v>0</v>
      </c>
      <c r="H34" s="438">
        <f>'SKU Information'!H48</f>
        <v>0</v>
      </c>
      <c r="I34" s="438">
        <f>'SKU Information'!I48</f>
        <v>0</v>
      </c>
      <c r="J34" s="438">
        <f>'SKU Information'!J48</f>
        <v>0</v>
      </c>
      <c r="K34" s="438">
        <f>'SKU Information'!K48</f>
        <v>0</v>
      </c>
      <c r="L34" s="438">
        <f>'SKU Information'!L48</f>
        <v>0</v>
      </c>
      <c r="M34" s="438">
        <f>'SKU Information'!M48</f>
        <v>0</v>
      </c>
      <c r="N34" s="438">
        <f>'SKU Information'!N48</f>
        <v>0</v>
      </c>
      <c r="O34" s="438">
        <f>'SKU Information'!O48</f>
        <v>0</v>
      </c>
      <c r="P34" s="438">
        <f>'SKU Information'!P48</f>
        <v>0</v>
      </c>
      <c r="Q34" s="438">
        <f>'SKU Information'!Q48</f>
        <v>0</v>
      </c>
      <c r="R34" s="438">
        <f>'SKU Information'!R48</f>
        <v>0</v>
      </c>
      <c r="S34" s="438">
        <f>'SKU Information'!S48</f>
        <v>0</v>
      </c>
      <c r="T34" s="438">
        <f>'SKU Information'!T48</f>
        <v>0</v>
      </c>
      <c r="U34" s="438">
        <f>'SKU Information'!U48</f>
        <v>0</v>
      </c>
      <c r="V34" s="438">
        <f>'SKU Information'!V48</f>
        <v>0</v>
      </c>
      <c r="W34" s="438">
        <f>'SKU Information'!W48</f>
        <v>0</v>
      </c>
      <c r="X34" s="438">
        <f>'SKU Information'!X48</f>
        <v>0</v>
      </c>
      <c r="Y34" s="438">
        <f>'SKU Information'!Y48</f>
        <v>0</v>
      </c>
      <c r="Z34" s="438">
        <f>'SKU Information'!Z48</f>
        <v>0</v>
      </c>
      <c r="AA34" s="438">
        <f>'SKU Information'!AA48</f>
        <v>0</v>
      </c>
      <c r="AB34" s="438">
        <f>'SKU Information'!AB48</f>
        <v>0</v>
      </c>
      <c r="AC34" s="438">
        <f>'SKU Information'!AC48</f>
        <v>0</v>
      </c>
      <c r="AD34" s="438">
        <f>'SKU Information'!AD48</f>
        <v>0</v>
      </c>
      <c r="AE34" s="438">
        <f>'SKU Information'!AE48</f>
        <v>0</v>
      </c>
      <c r="AF34" s="438">
        <f>'SKU Information'!AF48</f>
        <v>0</v>
      </c>
      <c r="AG34" s="438">
        <f>'SKU Information'!AG48</f>
        <v>0</v>
      </c>
      <c r="AH34" s="438">
        <f>'SKU Information'!AH48</f>
        <v>0</v>
      </c>
      <c r="AI34" s="438">
        <f>'SKU Information'!AI48</f>
        <v>0</v>
      </c>
      <c r="AJ34" s="438">
        <f>'SKU Information'!AJ48</f>
        <v>0</v>
      </c>
      <c r="AK34" s="438">
        <f>'SKU Information'!AK48</f>
        <v>0</v>
      </c>
      <c r="AL34" s="438">
        <f>'SKU Information'!AL48</f>
        <v>0</v>
      </c>
      <c r="AM34" s="438">
        <f>'SKU Information'!AM48</f>
        <v>0</v>
      </c>
      <c r="AN34" s="438">
        <f>'SKU Information'!AN48</f>
        <v>0</v>
      </c>
      <c r="AO34" s="438">
        <f>'SKU Information'!AO48</f>
        <v>0</v>
      </c>
      <c r="AP34" s="438">
        <f>'SKU Information'!AP48</f>
        <v>0</v>
      </c>
      <c r="AQ34" s="438">
        <f>'SKU Information'!AQ48</f>
        <v>0</v>
      </c>
      <c r="AR34" s="438">
        <f>'SKU Information'!AR48</f>
        <v>0</v>
      </c>
      <c r="AS34" s="438">
        <f>'SKU Information'!AS48</f>
        <v>0</v>
      </c>
      <c r="AT34" s="438">
        <f>'SKU Information'!AT48</f>
        <v>0</v>
      </c>
      <c r="AU34" s="438">
        <f>'SKU Information'!AU48</f>
        <v>0</v>
      </c>
      <c r="AV34" s="438">
        <f>'SKU Information'!AV48</f>
        <v>0</v>
      </c>
      <c r="AW34" s="438">
        <f>'SKU Information'!AW48</f>
        <v>0</v>
      </c>
      <c r="AX34" s="438">
        <f>'SKU Information'!AX48</f>
        <v>0</v>
      </c>
      <c r="AY34" s="438">
        <f>'SKU Information'!AY48</f>
        <v>0</v>
      </c>
      <c r="AZ34" s="438">
        <f>'SKU Information'!AZ48</f>
        <v>0</v>
      </c>
      <c r="BA34" s="438">
        <f>'SKU Information'!BA48</f>
        <v>0</v>
      </c>
      <c r="BB34" s="438">
        <f>'SKU Information'!BB48</f>
        <v>0</v>
      </c>
    </row>
    <row r="35" spans="1:54" ht="15" customHeight="1" x14ac:dyDescent="0.25">
      <c r="A35" s="375" t="s">
        <v>222</v>
      </c>
      <c r="B35" s="375"/>
      <c r="C35" s="375"/>
      <c r="D35" s="119" t="str">
        <f>VLOOKUP(D$1,'Procurement Review'!$B$4:$BD$54,50,FALSE)</f>
        <v>NO</v>
      </c>
      <c r="E35" s="439">
        <f>VLOOKUP(E$1,'Procurement Review'!$B$4:$BD$54,50,FALSE)</f>
        <v>0</v>
      </c>
      <c r="F35" s="439">
        <f>VLOOKUP(F$1,'Procurement Review'!$B$4:$BD$54,50,FALSE)</f>
        <v>0</v>
      </c>
      <c r="G35" s="439">
        <f>VLOOKUP(G$1,'Procurement Review'!$B$4:$BD$54,50,FALSE)</f>
        <v>0</v>
      </c>
      <c r="H35" s="439">
        <f>VLOOKUP(H$1,'Procurement Review'!$B$4:$BD$54,50,FALSE)</f>
        <v>0</v>
      </c>
      <c r="I35" s="439">
        <f>VLOOKUP(I$1,'Procurement Review'!$B$4:$BD$54,50,FALSE)</f>
        <v>0</v>
      </c>
      <c r="J35" s="439">
        <f>VLOOKUP(J$1,'Procurement Review'!$B$4:$BD$54,50,FALSE)</f>
        <v>0</v>
      </c>
      <c r="K35" s="439">
        <f>VLOOKUP(K$1,'Procurement Review'!$B$4:$BD$54,50,FALSE)</f>
        <v>0</v>
      </c>
      <c r="L35" s="439">
        <f>VLOOKUP(L$1,'Procurement Review'!$B$4:$BD$54,50,FALSE)</f>
        <v>0</v>
      </c>
      <c r="M35" s="439">
        <f>VLOOKUP(M$1,'Procurement Review'!$B$4:$BD$54,50,FALSE)</f>
        <v>0</v>
      </c>
      <c r="N35" s="439">
        <f>VLOOKUP(N$1,'Procurement Review'!$B$4:$BD$54,50,FALSE)</f>
        <v>0</v>
      </c>
      <c r="O35" s="439">
        <f>VLOOKUP(O$1,'Procurement Review'!$B$4:$BD$54,50,FALSE)</f>
        <v>0</v>
      </c>
      <c r="P35" s="439">
        <f>VLOOKUP(P$1,'Procurement Review'!$B$4:$BD$54,50,FALSE)</f>
        <v>0</v>
      </c>
      <c r="Q35" s="439">
        <f>VLOOKUP(Q$1,'Procurement Review'!$B$4:$BD$54,50,FALSE)</f>
        <v>0</v>
      </c>
      <c r="R35" s="439">
        <f>VLOOKUP(R$1,'Procurement Review'!$B$4:$BD$54,50,FALSE)</f>
        <v>0</v>
      </c>
      <c r="S35" s="439">
        <f>VLOOKUP(S$1,'Procurement Review'!$B$4:$BD$54,50,FALSE)</f>
        <v>0</v>
      </c>
      <c r="T35" s="439">
        <f>VLOOKUP(T$1,'Procurement Review'!$B$4:$BD$54,50,FALSE)</f>
        <v>0</v>
      </c>
      <c r="U35" s="439">
        <f>VLOOKUP(U$1,'Procurement Review'!$B$4:$BD$54,50,FALSE)</f>
        <v>0</v>
      </c>
      <c r="V35" s="439">
        <f>VLOOKUP(V$1,'Procurement Review'!$B$4:$BD$54,50,FALSE)</f>
        <v>0</v>
      </c>
      <c r="W35" s="439">
        <f>VLOOKUP(W$1,'Procurement Review'!$B$4:$BD$54,50,FALSE)</f>
        <v>0</v>
      </c>
      <c r="X35" s="439">
        <f>VLOOKUP(X$1,'Procurement Review'!$B$4:$BD$54,50,FALSE)</f>
        <v>0</v>
      </c>
      <c r="Y35" s="439">
        <f>VLOOKUP(Y$1,'Procurement Review'!$B$4:$BD$54,50,FALSE)</f>
        <v>0</v>
      </c>
      <c r="Z35" s="439">
        <f>VLOOKUP(Z$1,'Procurement Review'!$B$4:$BD$54,50,FALSE)</f>
        <v>0</v>
      </c>
      <c r="AA35" s="439">
        <f>VLOOKUP(AA$1,'Procurement Review'!$B$4:$BD$54,50,FALSE)</f>
        <v>0</v>
      </c>
      <c r="AB35" s="439">
        <f>VLOOKUP(AB$1,'Procurement Review'!$B$4:$BD$54,50,FALSE)</f>
        <v>0</v>
      </c>
      <c r="AC35" s="439">
        <f>VLOOKUP(AC$1,'Procurement Review'!$B$4:$BD$54,50,FALSE)</f>
        <v>0</v>
      </c>
      <c r="AD35" s="439">
        <f>VLOOKUP(AD$1,'Procurement Review'!$B$4:$BD$54,50,FALSE)</f>
        <v>0</v>
      </c>
      <c r="AE35" s="439">
        <f>VLOOKUP(AE$1,'Procurement Review'!$B$4:$BD$54,50,FALSE)</f>
        <v>0</v>
      </c>
      <c r="AF35" s="439">
        <f>VLOOKUP(AF$1,'Procurement Review'!$B$4:$BD$54,50,FALSE)</f>
        <v>0</v>
      </c>
      <c r="AG35" s="439">
        <f>VLOOKUP(AG$1,'Procurement Review'!$B$4:$BD$54,50,FALSE)</f>
        <v>0</v>
      </c>
      <c r="AH35" s="439">
        <f>VLOOKUP(AH$1,'Procurement Review'!$B$4:$BD$54,50,FALSE)</f>
        <v>0</v>
      </c>
      <c r="AI35" s="439">
        <f>VLOOKUP(AI$1,'Procurement Review'!$B$4:$BD$54,50,FALSE)</f>
        <v>0</v>
      </c>
      <c r="AJ35" s="439">
        <f>VLOOKUP(AJ$1,'Procurement Review'!$B$4:$BD$54,50,FALSE)</f>
        <v>0</v>
      </c>
      <c r="AK35" s="439">
        <f>VLOOKUP(AK$1,'Procurement Review'!$B$4:$BD$54,50,FALSE)</f>
        <v>0</v>
      </c>
      <c r="AL35" s="439">
        <f>VLOOKUP(AL$1,'Procurement Review'!$B$4:$BD$54,50,FALSE)</f>
        <v>0</v>
      </c>
      <c r="AM35" s="439">
        <f>VLOOKUP(AM$1,'Procurement Review'!$B$4:$BD$54,50,FALSE)</f>
        <v>0</v>
      </c>
      <c r="AN35" s="439">
        <f>VLOOKUP(AN$1,'Procurement Review'!$B$4:$BD$54,50,FALSE)</f>
        <v>0</v>
      </c>
      <c r="AO35" s="439">
        <f>VLOOKUP(AO$1,'Procurement Review'!$B$4:$BD$54,50,FALSE)</f>
        <v>0</v>
      </c>
      <c r="AP35" s="439">
        <f>VLOOKUP(AP$1,'Procurement Review'!$B$4:$BD$54,50,FALSE)</f>
        <v>0</v>
      </c>
      <c r="AQ35" s="439">
        <f>VLOOKUP(AQ$1,'Procurement Review'!$B$4:$BD$54,50,FALSE)</f>
        <v>0</v>
      </c>
      <c r="AR35" s="439">
        <f>VLOOKUP(AR$1,'Procurement Review'!$B$4:$BD$54,50,FALSE)</f>
        <v>0</v>
      </c>
      <c r="AS35" s="439">
        <f>VLOOKUP(AS$1,'Procurement Review'!$B$4:$BD$54,50,FALSE)</f>
        <v>0</v>
      </c>
      <c r="AT35" s="439">
        <f>VLOOKUP(AT$1,'Procurement Review'!$B$4:$BD$54,50,FALSE)</f>
        <v>0</v>
      </c>
      <c r="AU35" s="439">
        <f>VLOOKUP(AU$1,'Procurement Review'!$B$4:$BD$54,50,FALSE)</f>
        <v>0</v>
      </c>
      <c r="AV35" s="439">
        <f>VLOOKUP(AV$1,'Procurement Review'!$B$4:$BD$54,50,FALSE)</f>
        <v>0</v>
      </c>
      <c r="AW35" s="439">
        <f>VLOOKUP(AW$1,'Procurement Review'!$B$4:$BD$54,50,FALSE)</f>
        <v>0</v>
      </c>
      <c r="AX35" s="439">
        <f>VLOOKUP(AX$1,'Procurement Review'!$B$4:$BD$54,50,FALSE)</f>
        <v>0</v>
      </c>
      <c r="AY35" s="439">
        <f>VLOOKUP(AY$1,'Procurement Review'!$B$4:$BD$54,50,FALSE)</f>
        <v>0</v>
      </c>
      <c r="AZ35" s="439">
        <f>VLOOKUP(AZ$1,'Procurement Review'!$B$4:$BD$54,50,FALSE)</f>
        <v>0</v>
      </c>
      <c r="BA35" s="439">
        <f>VLOOKUP(BA$1,'Procurement Review'!$B$4:$BD$54,50,FALSE)</f>
        <v>0</v>
      </c>
      <c r="BB35" s="439">
        <f>VLOOKUP(BB$1,'Procurement Review'!$B$4:$BD$54,50,FALSE)</f>
        <v>0</v>
      </c>
    </row>
    <row r="36" spans="1:54" ht="15" customHeight="1" outlineLevel="1" x14ac:dyDescent="0.25">
      <c r="A36" s="376" t="s">
        <v>219</v>
      </c>
      <c r="B36" s="376"/>
      <c r="C36" s="376"/>
      <c r="D36" s="115" t="str">
        <f>'SKU Information'!D44</f>
        <v>Canada</v>
      </c>
      <c r="E36" s="428" t="str">
        <f>TRIM('SKU Information'!E44)</f>
        <v/>
      </c>
      <c r="F36" s="428" t="str">
        <f>TRIM('SKU Information'!F44)</f>
        <v/>
      </c>
      <c r="G36" s="428" t="str">
        <f>TRIM('SKU Information'!G44)</f>
        <v/>
      </c>
      <c r="H36" s="428" t="str">
        <f>TRIM('SKU Information'!H44)</f>
        <v/>
      </c>
      <c r="I36" s="428" t="str">
        <f>TRIM('SKU Information'!I44)</f>
        <v/>
      </c>
      <c r="J36" s="428" t="str">
        <f>TRIM('SKU Information'!J44)</f>
        <v/>
      </c>
      <c r="K36" s="428" t="str">
        <f>TRIM('SKU Information'!K44)</f>
        <v/>
      </c>
      <c r="L36" s="428" t="str">
        <f>TRIM('SKU Information'!L44)</f>
        <v/>
      </c>
      <c r="M36" s="428" t="str">
        <f>TRIM('SKU Information'!M44)</f>
        <v/>
      </c>
      <c r="N36" s="428" t="str">
        <f>TRIM('SKU Information'!N44)</f>
        <v/>
      </c>
      <c r="O36" s="428" t="str">
        <f>TRIM('SKU Information'!O44)</f>
        <v/>
      </c>
      <c r="P36" s="428" t="str">
        <f>TRIM('SKU Information'!P44)</f>
        <v/>
      </c>
      <c r="Q36" s="428" t="str">
        <f>TRIM('SKU Information'!Q44)</f>
        <v/>
      </c>
      <c r="R36" s="428" t="str">
        <f>TRIM('SKU Information'!R44)</f>
        <v/>
      </c>
      <c r="S36" s="428" t="str">
        <f>TRIM('SKU Information'!S44)</f>
        <v/>
      </c>
      <c r="T36" s="428" t="str">
        <f>TRIM('SKU Information'!T44)</f>
        <v/>
      </c>
      <c r="U36" s="428" t="str">
        <f>TRIM('SKU Information'!U44)</f>
        <v/>
      </c>
      <c r="V36" s="428" t="str">
        <f>TRIM('SKU Information'!V44)</f>
        <v/>
      </c>
      <c r="W36" s="428" t="str">
        <f>TRIM('SKU Information'!W44)</f>
        <v/>
      </c>
      <c r="X36" s="428" t="str">
        <f>TRIM('SKU Information'!X44)</f>
        <v/>
      </c>
      <c r="Y36" s="428" t="str">
        <f>TRIM('SKU Information'!Y44)</f>
        <v/>
      </c>
      <c r="Z36" s="428" t="str">
        <f>TRIM('SKU Information'!Z44)</f>
        <v/>
      </c>
      <c r="AA36" s="428" t="str">
        <f>TRIM('SKU Information'!AA44)</f>
        <v/>
      </c>
      <c r="AB36" s="428" t="str">
        <f>TRIM('SKU Information'!AB44)</f>
        <v/>
      </c>
      <c r="AC36" s="428" t="str">
        <f>TRIM('SKU Information'!AC44)</f>
        <v/>
      </c>
      <c r="AD36" s="428" t="str">
        <f>TRIM('SKU Information'!AD44)</f>
        <v/>
      </c>
      <c r="AE36" s="428" t="str">
        <f>TRIM('SKU Information'!AE44)</f>
        <v/>
      </c>
      <c r="AF36" s="428" t="str">
        <f>TRIM('SKU Information'!AF44)</f>
        <v/>
      </c>
      <c r="AG36" s="428" t="str">
        <f>TRIM('SKU Information'!AG44)</f>
        <v/>
      </c>
      <c r="AH36" s="428" t="str">
        <f>TRIM('SKU Information'!AH44)</f>
        <v/>
      </c>
      <c r="AI36" s="428" t="str">
        <f>TRIM('SKU Information'!AI44)</f>
        <v/>
      </c>
      <c r="AJ36" s="428" t="str">
        <f>TRIM('SKU Information'!AJ44)</f>
        <v/>
      </c>
      <c r="AK36" s="428" t="str">
        <f>TRIM('SKU Information'!AK44)</f>
        <v/>
      </c>
      <c r="AL36" s="428" t="str">
        <f>TRIM('SKU Information'!AL44)</f>
        <v/>
      </c>
      <c r="AM36" s="428" t="str">
        <f>TRIM('SKU Information'!AM44)</f>
        <v/>
      </c>
      <c r="AN36" s="428" t="str">
        <f>TRIM('SKU Information'!AN44)</f>
        <v/>
      </c>
      <c r="AO36" s="428" t="str">
        <f>TRIM('SKU Information'!AO44)</f>
        <v/>
      </c>
      <c r="AP36" s="428" t="str">
        <f>TRIM('SKU Information'!AP44)</f>
        <v/>
      </c>
      <c r="AQ36" s="428" t="str">
        <f>TRIM('SKU Information'!AQ44)</f>
        <v/>
      </c>
      <c r="AR36" s="428" t="str">
        <f>TRIM('SKU Information'!AR44)</f>
        <v/>
      </c>
      <c r="AS36" s="428" t="str">
        <f>TRIM('SKU Information'!AS44)</f>
        <v/>
      </c>
      <c r="AT36" s="428" t="str">
        <f>TRIM('SKU Information'!AT44)</f>
        <v/>
      </c>
      <c r="AU36" s="428" t="str">
        <f>TRIM('SKU Information'!AU44)</f>
        <v/>
      </c>
      <c r="AV36" s="428" t="str">
        <f>TRIM('SKU Information'!AV44)</f>
        <v/>
      </c>
      <c r="AW36" s="428" t="str">
        <f>TRIM('SKU Information'!AW44)</f>
        <v/>
      </c>
      <c r="AX36" s="428" t="str">
        <f>TRIM('SKU Information'!AX44)</f>
        <v/>
      </c>
      <c r="AY36" s="428" t="str">
        <f>TRIM('SKU Information'!AY44)</f>
        <v/>
      </c>
      <c r="AZ36" s="428" t="str">
        <f>TRIM('SKU Information'!AZ44)</f>
        <v/>
      </c>
      <c r="BA36" s="428" t="str">
        <f>TRIM('SKU Information'!BA44)</f>
        <v/>
      </c>
      <c r="BB36" s="428" t="str">
        <f>TRIM('SKU Information'!BB44)</f>
        <v/>
      </c>
    </row>
    <row r="37" spans="1:54" ht="15" customHeight="1" outlineLevel="1" x14ac:dyDescent="0.25">
      <c r="A37" s="381" t="s">
        <v>223</v>
      </c>
      <c r="B37" s="382"/>
      <c r="C37" s="383"/>
      <c r="D37" s="115">
        <f>'SKU Information'!D38</f>
        <v>14</v>
      </c>
      <c r="E37" s="428">
        <f>'SKU Information'!E38</f>
        <v>0</v>
      </c>
      <c r="F37" s="428">
        <f>'SKU Information'!F38</f>
        <v>0</v>
      </c>
      <c r="G37" s="428">
        <f>'SKU Information'!G38</f>
        <v>0</v>
      </c>
      <c r="H37" s="428">
        <f>'SKU Information'!H38</f>
        <v>0</v>
      </c>
      <c r="I37" s="428">
        <f>'SKU Information'!I38</f>
        <v>0</v>
      </c>
      <c r="J37" s="428">
        <f>'SKU Information'!J38</f>
        <v>0</v>
      </c>
      <c r="K37" s="428">
        <f>'SKU Information'!K38</f>
        <v>0</v>
      </c>
      <c r="L37" s="428">
        <f>'SKU Information'!L38</f>
        <v>0</v>
      </c>
      <c r="M37" s="428">
        <f>'SKU Information'!M38</f>
        <v>0</v>
      </c>
      <c r="N37" s="428">
        <f>'SKU Information'!N38</f>
        <v>0</v>
      </c>
      <c r="O37" s="428">
        <f>'SKU Information'!O38</f>
        <v>0</v>
      </c>
      <c r="P37" s="428">
        <f>'SKU Information'!P38</f>
        <v>0</v>
      </c>
      <c r="Q37" s="428">
        <f>'SKU Information'!Q38</f>
        <v>0</v>
      </c>
      <c r="R37" s="428">
        <f>'SKU Information'!R38</f>
        <v>0</v>
      </c>
      <c r="S37" s="428">
        <f>'SKU Information'!S38</f>
        <v>0</v>
      </c>
      <c r="T37" s="428">
        <f>'SKU Information'!T38</f>
        <v>0</v>
      </c>
      <c r="U37" s="428">
        <f>'SKU Information'!U38</f>
        <v>0</v>
      </c>
      <c r="V37" s="428">
        <f>'SKU Information'!V38</f>
        <v>0</v>
      </c>
      <c r="W37" s="428">
        <f>'SKU Information'!W38</f>
        <v>0</v>
      </c>
      <c r="X37" s="428">
        <f>'SKU Information'!X38</f>
        <v>0</v>
      </c>
      <c r="Y37" s="428">
        <f>'SKU Information'!Y38</f>
        <v>0</v>
      </c>
      <c r="Z37" s="428">
        <f>'SKU Information'!Z38</f>
        <v>0</v>
      </c>
      <c r="AA37" s="428">
        <f>'SKU Information'!AA38</f>
        <v>0</v>
      </c>
      <c r="AB37" s="428">
        <f>'SKU Information'!AB38</f>
        <v>0</v>
      </c>
      <c r="AC37" s="428">
        <f>'SKU Information'!AC38</f>
        <v>0</v>
      </c>
      <c r="AD37" s="428">
        <f>'SKU Information'!AD38</f>
        <v>0</v>
      </c>
      <c r="AE37" s="428">
        <f>'SKU Information'!AE38</f>
        <v>0</v>
      </c>
      <c r="AF37" s="428">
        <f>'SKU Information'!AF38</f>
        <v>0</v>
      </c>
      <c r="AG37" s="428">
        <f>'SKU Information'!AG38</f>
        <v>0</v>
      </c>
      <c r="AH37" s="428">
        <f>'SKU Information'!AH38</f>
        <v>0</v>
      </c>
      <c r="AI37" s="428">
        <f>'SKU Information'!AI38</f>
        <v>0</v>
      </c>
      <c r="AJ37" s="428">
        <f>'SKU Information'!AJ38</f>
        <v>0</v>
      </c>
      <c r="AK37" s="428">
        <f>'SKU Information'!AK38</f>
        <v>0</v>
      </c>
      <c r="AL37" s="428">
        <f>'SKU Information'!AL38</f>
        <v>0</v>
      </c>
      <c r="AM37" s="428">
        <f>'SKU Information'!AM38</f>
        <v>0</v>
      </c>
      <c r="AN37" s="428">
        <f>'SKU Information'!AN38</f>
        <v>0</v>
      </c>
      <c r="AO37" s="428">
        <f>'SKU Information'!AO38</f>
        <v>0</v>
      </c>
      <c r="AP37" s="428">
        <f>'SKU Information'!AP38</f>
        <v>0</v>
      </c>
      <c r="AQ37" s="428">
        <f>'SKU Information'!AQ38</f>
        <v>0</v>
      </c>
      <c r="AR37" s="428">
        <f>'SKU Information'!AR38</f>
        <v>0</v>
      </c>
      <c r="AS37" s="428">
        <f>'SKU Information'!AS38</f>
        <v>0</v>
      </c>
      <c r="AT37" s="428">
        <f>'SKU Information'!AT38</f>
        <v>0</v>
      </c>
      <c r="AU37" s="428">
        <f>'SKU Information'!AU38</f>
        <v>0</v>
      </c>
      <c r="AV37" s="428">
        <f>'SKU Information'!AV38</f>
        <v>0</v>
      </c>
      <c r="AW37" s="428">
        <f>'SKU Information'!AW38</f>
        <v>0</v>
      </c>
      <c r="AX37" s="428">
        <f>'SKU Information'!AX38</f>
        <v>0</v>
      </c>
      <c r="AY37" s="428">
        <f>'SKU Information'!AY38</f>
        <v>0</v>
      </c>
      <c r="AZ37" s="428">
        <f>'SKU Information'!AZ38</f>
        <v>0</v>
      </c>
      <c r="BA37" s="428">
        <f>'SKU Information'!BA38</f>
        <v>0</v>
      </c>
      <c r="BB37" s="428">
        <f>'SKU Information'!BB38</f>
        <v>0</v>
      </c>
    </row>
    <row r="38" spans="1:54" ht="15" customHeight="1" outlineLevel="1" x14ac:dyDescent="0.25">
      <c r="A38" s="387" t="s">
        <v>291</v>
      </c>
      <c r="B38" s="388"/>
      <c r="C38" s="222" t="s">
        <v>53</v>
      </c>
      <c r="D38" s="115">
        <f>'SKU Information'!D40</f>
        <v>365</v>
      </c>
      <c r="E38" s="428">
        <f>'SKU Information'!E40</f>
        <v>0</v>
      </c>
      <c r="F38" s="428">
        <f>'SKU Information'!F40</f>
        <v>0</v>
      </c>
      <c r="G38" s="428">
        <f>'SKU Information'!G40</f>
        <v>0</v>
      </c>
      <c r="H38" s="428">
        <f>'SKU Information'!H40</f>
        <v>0</v>
      </c>
      <c r="I38" s="428">
        <f>'SKU Information'!I40</f>
        <v>0</v>
      </c>
      <c r="J38" s="428">
        <f>'SKU Information'!J40</f>
        <v>0</v>
      </c>
      <c r="K38" s="428">
        <f>'SKU Information'!K40</f>
        <v>0</v>
      </c>
      <c r="L38" s="428">
        <f>'SKU Information'!L40</f>
        <v>0</v>
      </c>
      <c r="M38" s="428">
        <f>'SKU Information'!M40</f>
        <v>0</v>
      </c>
      <c r="N38" s="428">
        <f>'SKU Information'!N40</f>
        <v>0</v>
      </c>
      <c r="O38" s="428">
        <f>'SKU Information'!O40</f>
        <v>0</v>
      </c>
      <c r="P38" s="428">
        <f>'SKU Information'!P40</f>
        <v>0</v>
      </c>
      <c r="Q38" s="428">
        <f>'SKU Information'!Q40</f>
        <v>0</v>
      </c>
      <c r="R38" s="428">
        <f>'SKU Information'!R40</f>
        <v>0</v>
      </c>
      <c r="S38" s="428">
        <f>'SKU Information'!S40</f>
        <v>0</v>
      </c>
      <c r="T38" s="428">
        <f>'SKU Information'!T40</f>
        <v>0</v>
      </c>
      <c r="U38" s="428">
        <f>'SKU Information'!U40</f>
        <v>0</v>
      </c>
      <c r="V38" s="428">
        <f>'SKU Information'!V40</f>
        <v>0</v>
      </c>
      <c r="W38" s="428">
        <f>'SKU Information'!W40</f>
        <v>0</v>
      </c>
      <c r="X38" s="428">
        <f>'SKU Information'!X40</f>
        <v>0</v>
      </c>
      <c r="Y38" s="428">
        <f>'SKU Information'!Y40</f>
        <v>0</v>
      </c>
      <c r="Z38" s="428">
        <f>'SKU Information'!Z40</f>
        <v>0</v>
      </c>
      <c r="AA38" s="428">
        <f>'SKU Information'!AA40</f>
        <v>0</v>
      </c>
      <c r="AB38" s="428">
        <f>'SKU Information'!AB40</f>
        <v>0</v>
      </c>
      <c r="AC38" s="428">
        <f>'SKU Information'!AC40</f>
        <v>0</v>
      </c>
      <c r="AD38" s="428">
        <f>'SKU Information'!AD40</f>
        <v>0</v>
      </c>
      <c r="AE38" s="428">
        <f>'SKU Information'!AE40</f>
        <v>0</v>
      </c>
      <c r="AF38" s="428">
        <f>'SKU Information'!AF40</f>
        <v>0</v>
      </c>
      <c r="AG38" s="428">
        <f>'SKU Information'!AG40</f>
        <v>0</v>
      </c>
      <c r="AH38" s="428">
        <f>'SKU Information'!AH40</f>
        <v>0</v>
      </c>
      <c r="AI38" s="428">
        <f>'SKU Information'!AI40</f>
        <v>0</v>
      </c>
      <c r="AJ38" s="428">
        <f>'SKU Information'!AJ40</f>
        <v>0</v>
      </c>
      <c r="AK38" s="428">
        <f>'SKU Information'!AK40</f>
        <v>0</v>
      </c>
      <c r="AL38" s="428">
        <f>'SKU Information'!AL40</f>
        <v>0</v>
      </c>
      <c r="AM38" s="428">
        <f>'SKU Information'!AM40</f>
        <v>0</v>
      </c>
      <c r="AN38" s="428">
        <f>'SKU Information'!AN40</f>
        <v>0</v>
      </c>
      <c r="AO38" s="428">
        <f>'SKU Information'!AO40</f>
        <v>0</v>
      </c>
      <c r="AP38" s="428">
        <f>'SKU Information'!AP40</f>
        <v>0</v>
      </c>
      <c r="AQ38" s="428">
        <f>'SKU Information'!AQ40</f>
        <v>0</v>
      </c>
      <c r="AR38" s="428">
        <f>'SKU Information'!AR40</f>
        <v>0</v>
      </c>
      <c r="AS38" s="428">
        <f>'SKU Information'!AS40</f>
        <v>0</v>
      </c>
      <c r="AT38" s="428">
        <f>'SKU Information'!AT40</f>
        <v>0</v>
      </c>
      <c r="AU38" s="428">
        <f>'SKU Information'!AU40</f>
        <v>0</v>
      </c>
      <c r="AV38" s="428">
        <f>'SKU Information'!AV40</f>
        <v>0</v>
      </c>
      <c r="AW38" s="428">
        <f>'SKU Information'!AW40</f>
        <v>0</v>
      </c>
      <c r="AX38" s="428">
        <f>'SKU Information'!AX40</f>
        <v>0</v>
      </c>
      <c r="AY38" s="428">
        <f>'SKU Information'!AY40</f>
        <v>0</v>
      </c>
      <c r="AZ38" s="428">
        <f>'SKU Information'!AZ40</f>
        <v>0</v>
      </c>
      <c r="BA38" s="428">
        <f>'SKU Information'!BA40</f>
        <v>0</v>
      </c>
      <c r="BB38" s="428">
        <f>'SKU Information'!BB40</f>
        <v>0</v>
      </c>
    </row>
    <row r="39" spans="1:54" ht="15" customHeight="1" outlineLevel="1" x14ac:dyDescent="0.25">
      <c r="A39" s="387" t="s">
        <v>292</v>
      </c>
      <c r="B39" s="388"/>
      <c r="C39" s="222" t="s">
        <v>53</v>
      </c>
      <c r="D39" s="115">
        <f>ROUND('SKU Information'!D41*'SKU Information'!D40,0)</f>
        <v>310</v>
      </c>
      <c r="E39" s="428">
        <f>ROUND('SKU Information'!E41*'SKU Information'!E40,0)</f>
        <v>0</v>
      </c>
      <c r="F39" s="428">
        <f>ROUND('SKU Information'!F41*'SKU Information'!F40,0)</f>
        <v>0</v>
      </c>
      <c r="G39" s="428">
        <f>ROUND('SKU Information'!G41*'SKU Information'!G40,0)</f>
        <v>0</v>
      </c>
      <c r="H39" s="428">
        <f>ROUND('SKU Information'!H41*'SKU Information'!H40,0)</f>
        <v>0</v>
      </c>
      <c r="I39" s="428">
        <f>ROUND('SKU Information'!I41*'SKU Information'!I40,0)</f>
        <v>0</v>
      </c>
      <c r="J39" s="428">
        <f>ROUND('SKU Information'!J41*'SKU Information'!J40,0)</f>
        <v>0</v>
      </c>
      <c r="K39" s="428">
        <f>ROUND('SKU Information'!K41*'SKU Information'!K40,0)</f>
        <v>0</v>
      </c>
      <c r="L39" s="428">
        <f>ROUND('SKU Information'!L41*'SKU Information'!L40,0)</f>
        <v>0</v>
      </c>
      <c r="M39" s="428">
        <f>ROUND('SKU Information'!M41*'SKU Information'!M40,0)</f>
        <v>0</v>
      </c>
      <c r="N39" s="428">
        <f>ROUND('SKU Information'!N41*'SKU Information'!N40,0)</f>
        <v>0</v>
      </c>
      <c r="O39" s="428">
        <f>ROUND('SKU Information'!O41*'SKU Information'!O40,0)</f>
        <v>0</v>
      </c>
      <c r="P39" s="428">
        <f>ROUND('SKU Information'!P41*'SKU Information'!P40,0)</f>
        <v>0</v>
      </c>
      <c r="Q39" s="428">
        <f>ROUND('SKU Information'!Q41*'SKU Information'!Q40,0)</f>
        <v>0</v>
      </c>
      <c r="R39" s="428">
        <f>ROUND('SKU Information'!R41*'SKU Information'!R40,0)</f>
        <v>0</v>
      </c>
      <c r="S39" s="428">
        <f>ROUND('SKU Information'!S41*'SKU Information'!S40,0)</f>
        <v>0</v>
      </c>
      <c r="T39" s="428">
        <f>ROUND('SKU Information'!T41*'SKU Information'!T40,0)</f>
        <v>0</v>
      </c>
      <c r="U39" s="428">
        <f>ROUND('SKU Information'!U41*'SKU Information'!U40,0)</f>
        <v>0</v>
      </c>
      <c r="V39" s="428">
        <f>ROUND('SKU Information'!V41*'SKU Information'!V40,0)</f>
        <v>0</v>
      </c>
      <c r="W39" s="428">
        <f>ROUND('SKU Information'!W41*'SKU Information'!W40,0)</f>
        <v>0</v>
      </c>
      <c r="X39" s="428">
        <f>ROUND('SKU Information'!X41*'SKU Information'!X40,0)</f>
        <v>0</v>
      </c>
      <c r="Y39" s="428">
        <f>ROUND('SKU Information'!Y41*'SKU Information'!Y40,0)</f>
        <v>0</v>
      </c>
      <c r="Z39" s="428">
        <f>ROUND('SKU Information'!Z41*'SKU Information'!Z40,0)</f>
        <v>0</v>
      </c>
      <c r="AA39" s="428">
        <f>ROUND('SKU Information'!AA41*'SKU Information'!AA40,0)</f>
        <v>0</v>
      </c>
      <c r="AB39" s="428">
        <f>ROUND('SKU Information'!AB41*'SKU Information'!AB40,0)</f>
        <v>0</v>
      </c>
      <c r="AC39" s="428">
        <f>ROUND('SKU Information'!AC41*'SKU Information'!AC40,0)</f>
        <v>0</v>
      </c>
      <c r="AD39" s="428">
        <f>ROUND('SKU Information'!AD41*'SKU Information'!AD40,0)</f>
        <v>0</v>
      </c>
      <c r="AE39" s="428">
        <f>ROUND('SKU Information'!AE41*'SKU Information'!AE40,0)</f>
        <v>0</v>
      </c>
      <c r="AF39" s="428">
        <f>ROUND('SKU Information'!AF41*'SKU Information'!AF40,0)</f>
        <v>0</v>
      </c>
      <c r="AG39" s="428">
        <f>ROUND('SKU Information'!AG41*'SKU Information'!AG40,0)</f>
        <v>0</v>
      </c>
      <c r="AH39" s="428">
        <f>ROUND('SKU Information'!AH41*'SKU Information'!AH40,0)</f>
        <v>0</v>
      </c>
      <c r="AI39" s="428">
        <f>ROUND('SKU Information'!AI41*'SKU Information'!AI40,0)</f>
        <v>0</v>
      </c>
      <c r="AJ39" s="428">
        <f>ROUND('SKU Information'!AJ41*'SKU Information'!AJ40,0)</f>
        <v>0</v>
      </c>
      <c r="AK39" s="428">
        <f>ROUND('SKU Information'!AK41*'SKU Information'!AK40,0)</f>
        <v>0</v>
      </c>
      <c r="AL39" s="428">
        <f>ROUND('SKU Information'!AL41*'SKU Information'!AL40,0)</f>
        <v>0</v>
      </c>
      <c r="AM39" s="428">
        <f>ROUND('SKU Information'!AM41*'SKU Information'!AM40,0)</f>
        <v>0</v>
      </c>
      <c r="AN39" s="428">
        <f>ROUND('SKU Information'!AN41*'SKU Information'!AN40,0)</f>
        <v>0</v>
      </c>
      <c r="AO39" s="428">
        <f>ROUND('SKU Information'!AO41*'SKU Information'!AO40,0)</f>
        <v>0</v>
      </c>
      <c r="AP39" s="428">
        <f>ROUND('SKU Information'!AP41*'SKU Information'!AP40,0)</f>
        <v>0</v>
      </c>
      <c r="AQ39" s="428">
        <f>ROUND('SKU Information'!AQ41*'SKU Information'!AQ40,0)</f>
        <v>0</v>
      </c>
      <c r="AR39" s="428">
        <f>ROUND('SKU Information'!AR41*'SKU Information'!AR40,0)</f>
        <v>0</v>
      </c>
      <c r="AS39" s="428">
        <f>ROUND('SKU Information'!AS41*'SKU Information'!AS40,0)</f>
        <v>0</v>
      </c>
      <c r="AT39" s="428">
        <f>ROUND('SKU Information'!AT41*'SKU Information'!AT40,0)</f>
        <v>0</v>
      </c>
      <c r="AU39" s="428">
        <f>ROUND('SKU Information'!AU41*'SKU Information'!AU40,0)</f>
        <v>0</v>
      </c>
      <c r="AV39" s="428">
        <f>ROUND('SKU Information'!AV41*'SKU Information'!AV40,0)</f>
        <v>0</v>
      </c>
      <c r="AW39" s="428">
        <f>ROUND('SKU Information'!AW41*'SKU Information'!AW40,0)</f>
        <v>0</v>
      </c>
      <c r="AX39" s="428">
        <f>ROUND('SKU Information'!AX41*'SKU Information'!AX40,0)</f>
        <v>0</v>
      </c>
      <c r="AY39" s="428">
        <f>ROUND('SKU Information'!AY41*'SKU Information'!AY40,0)</f>
        <v>0</v>
      </c>
      <c r="AZ39" s="428">
        <f>ROUND('SKU Information'!AZ41*'SKU Information'!AZ40,0)</f>
        <v>0</v>
      </c>
      <c r="BA39" s="428">
        <f>ROUND('SKU Information'!BA41*'SKU Information'!BA40,0)</f>
        <v>0</v>
      </c>
      <c r="BB39" s="428">
        <f>ROUND('SKU Information'!BB41*'SKU Information'!BB40,0)</f>
        <v>0</v>
      </c>
    </row>
    <row r="40" spans="1:54" ht="15" customHeight="1" outlineLevel="1" x14ac:dyDescent="0.25">
      <c r="A40" s="378" t="s">
        <v>215</v>
      </c>
      <c r="B40" s="75" t="s">
        <v>218</v>
      </c>
      <c r="C40" s="75" t="s">
        <v>37</v>
      </c>
      <c r="D40" s="120">
        <f>'SKU Information'!D21</f>
        <v>0.37</v>
      </c>
      <c r="E40" s="440">
        <f>'SKU Information'!E21</f>
        <v>0</v>
      </c>
      <c r="F40" s="440">
        <f>'SKU Information'!F21</f>
        <v>0</v>
      </c>
      <c r="G40" s="440">
        <f>'SKU Information'!G21</f>
        <v>0</v>
      </c>
      <c r="H40" s="440">
        <f>'SKU Information'!H21</f>
        <v>0</v>
      </c>
      <c r="I40" s="440">
        <f>'SKU Information'!I21</f>
        <v>0</v>
      </c>
      <c r="J40" s="440">
        <f>'SKU Information'!J21</f>
        <v>0</v>
      </c>
      <c r="K40" s="440">
        <f>'SKU Information'!K21</f>
        <v>0</v>
      </c>
      <c r="L40" s="440">
        <f>'SKU Information'!L21</f>
        <v>0</v>
      </c>
      <c r="M40" s="440">
        <f>'SKU Information'!M21</f>
        <v>0</v>
      </c>
      <c r="N40" s="440">
        <f>'SKU Information'!N21</f>
        <v>0</v>
      </c>
      <c r="O40" s="440">
        <f>'SKU Information'!O21</f>
        <v>0</v>
      </c>
      <c r="P40" s="440">
        <f>'SKU Information'!P21</f>
        <v>0</v>
      </c>
      <c r="Q40" s="440">
        <f>'SKU Information'!Q21</f>
        <v>0</v>
      </c>
      <c r="R40" s="440">
        <f>'SKU Information'!R21</f>
        <v>0</v>
      </c>
      <c r="S40" s="440">
        <f>'SKU Information'!S21</f>
        <v>0</v>
      </c>
      <c r="T40" s="440">
        <f>'SKU Information'!T21</f>
        <v>0</v>
      </c>
      <c r="U40" s="440">
        <f>'SKU Information'!U21</f>
        <v>0</v>
      </c>
      <c r="V40" s="440">
        <f>'SKU Information'!V21</f>
        <v>0</v>
      </c>
      <c r="W40" s="440">
        <f>'SKU Information'!W21</f>
        <v>0</v>
      </c>
      <c r="X40" s="440">
        <f>'SKU Information'!X21</f>
        <v>0</v>
      </c>
      <c r="Y40" s="440">
        <f>'SKU Information'!Y21</f>
        <v>0</v>
      </c>
      <c r="Z40" s="440">
        <f>'SKU Information'!Z21</f>
        <v>0</v>
      </c>
      <c r="AA40" s="440">
        <f>'SKU Information'!AA21</f>
        <v>0</v>
      </c>
      <c r="AB40" s="440">
        <f>'SKU Information'!AB21</f>
        <v>0</v>
      </c>
      <c r="AC40" s="440">
        <f>'SKU Information'!AC21</f>
        <v>0</v>
      </c>
      <c r="AD40" s="440">
        <f>'SKU Information'!AD21</f>
        <v>0</v>
      </c>
      <c r="AE40" s="440">
        <f>'SKU Information'!AE21</f>
        <v>0</v>
      </c>
      <c r="AF40" s="440">
        <f>'SKU Information'!AF21</f>
        <v>0</v>
      </c>
      <c r="AG40" s="440">
        <f>'SKU Information'!AG21</f>
        <v>0</v>
      </c>
      <c r="AH40" s="440">
        <f>'SKU Information'!AH21</f>
        <v>0</v>
      </c>
      <c r="AI40" s="440">
        <f>'SKU Information'!AI21</f>
        <v>0</v>
      </c>
      <c r="AJ40" s="440">
        <f>'SKU Information'!AJ21</f>
        <v>0</v>
      </c>
      <c r="AK40" s="440">
        <f>'SKU Information'!AK21</f>
        <v>0</v>
      </c>
      <c r="AL40" s="440">
        <f>'SKU Information'!AL21</f>
        <v>0</v>
      </c>
      <c r="AM40" s="440">
        <f>'SKU Information'!AM21</f>
        <v>0</v>
      </c>
      <c r="AN40" s="440">
        <f>'SKU Information'!AN21</f>
        <v>0</v>
      </c>
      <c r="AO40" s="440">
        <f>'SKU Information'!AO21</f>
        <v>0</v>
      </c>
      <c r="AP40" s="440">
        <f>'SKU Information'!AP21</f>
        <v>0</v>
      </c>
      <c r="AQ40" s="440">
        <f>'SKU Information'!AQ21</f>
        <v>0</v>
      </c>
      <c r="AR40" s="440">
        <f>'SKU Information'!AR21</f>
        <v>0</v>
      </c>
      <c r="AS40" s="440">
        <f>'SKU Information'!AS21</f>
        <v>0</v>
      </c>
      <c r="AT40" s="440">
        <f>'SKU Information'!AT21</f>
        <v>0</v>
      </c>
      <c r="AU40" s="440">
        <f>'SKU Information'!AU21</f>
        <v>0</v>
      </c>
      <c r="AV40" s="440">
        <f>'SKU Information'!AV21</f>
        <v>0</v>
      </c>
      <c r="AW40" s="440">
        <f>'SKU Information'!AW21</f>
        <v>0</v>
      </c>
      <c r="AX40" s="440">
        <f>'SKU Information'!AX21</f>
        <v>0</v>
      </c>
      <c r="AY40" s="440">
        <f>'SKU Information'!AY21</f>
        <v>0</v>
      </c>
      <c r="AZ40" s="440">
        <f>'SKU Information'!AZ21</f>
        <v>0</v>
      </c>
      <c r="BA40" s="440">
        <f>'SKU Information'!BA21</f>
        <v>0</v>
      </c>
      <c r="BB40" s="440">
        <f>'SKU Information'!BB21</f>
        <v>0</v>
      </c>
    </row>
    <row r="41" spans="1:54" ht="15" customHeight="1" outlineLevel="1" x14ac:dyDescent="0.25">
      <c r="A41" s="379"/>
      <c r="B41" s="75" t="s">
        <v>38</v>
      </c>
      <c r="C41" s="376" t="s">
        <v>221</v>
      </c>
      <c r="D41" s="120">
        <f>'SKU Information'!D22</f>
        <v>6.6040000000000001</v>
      </c>
      <c r="E41" s="440">
        <f>'SKU Information'!E22</f>
        <v>0</v>
      </c>
      <c r="F41" s="440">
        <f>'SKU Information'!F22</f>
        <v>0</v>
      </c>
      <c r="G41" s="440">
        <f>'SKU Information'!G22</f>
        <v>0</v>
      </c>
      <c r="H41" s="440">
        <f>'SKU Information'!H22</f>
        <v>0</v>
      </c>
      <c r="I41" s="440">
        <f>'SKU Information'!I22</f>
        <v>0</v>
      </c>
      <c r="J41" s="440">
        <f>'SKU Information'!J22</f>
        <v>0</v>
      </c>
      <c r="K41" s="440">
        <f>'SKU Information'!K22</f>
        <v>0</v>
      </c>
      <c r="L41" s="440">
        <f>'SKU Information'!L22</f>
        <v>0</v>
      </c>
      <c r="M41" s="440">
        <f>'SKU Information'!M22</f>
        <v>0</v>
      </c>
      <c r="N41" s="440">
        <f>'SKU Information'!N22</f>
        <v>0</v>
      </c>
      <c r="O41" s="440">
        <f>'SKU Information'!O22</f>
        <v>0</v>
      </c>
      <c r="P41" s="440">
        <f>'SKU Information'!P22</f>
        <v>0</v>
      </c>
      <c r="Q41" s="440">
        <f>'SKU Information'!Q22</f>
        <v>0</v>
      </c>
      <c r="R41" s="440">
        <f>'SKU Information'!R22</f>
        <v>0</v>
      </c>
      <c r="S41" s="440">
        <f>'SKU Information'!S22</f>
        <v>0</v>
      </c>
      <c r="T41" s="440">
        <f>'SKU Information'!T22</f>
        <v>0</v>
      </c>
      <c r="U41" s="440">
        <f>'SKU Information'!U22</f>
        <v>0</v>
      </c>
      <c r="V41" s="440">
        <f>'SKU Information'!V22</f>
        <v>0</v>
      </c>
      <c r="W41" s="440">
        <f>'SKU Information'!W22</f>
        <v>0</v>
      </c>
      <c r="X41" s="440">
        <f>'SKU Information'!X22</f>
        <v>0</v>
      </c>
      <c r="Y41" s="440">
        <f>'SKU Information'!Y22</f>
        <v>0</v>
      </c>
      <c r="Z41" s="440">
        <f>'SKU Information'!Z22</f>
        <v>0</v>
      </c>
      <c r="AA41" s="440">
        <f>'SKU Information'!AA22</f>
        <v>0</v>
      </c>
      <c r="AB41" s="440">
        <f>'SKU Information'!AB22</f>
        <v>0</v>
      </c>
      <c r="AC41" s="440">
        <f>'SKU Information'!AC22</f>
        <v>0</v>
      </c>
      <c r="AD41" s="440">
        <f>'SKU Information'!AD22</f>
        <v>0</v>
      </c>
      <c r="AE41" s="440">
        <f>'SKU Information'!AE22</f>
        <v>0</v>
      </c>
      <c r="AF41" s="440">
        <f>'SKU Information'!AF22</f>
        <v>0</v>
      </c>
      <c r="AG41" s="440">
        <f>'SKU Information'!AG22</f>
        <v>0</v>
      </c>
      <c r="AH41" s="440">
        <f>'SKU Information'!AH22</f>
        <v>0</v>
      </c>
      <c r="AI41" s="440">
        <f>'SKU Information'!AI22</f>
        <v>0</v>
      </c>
      <c r="AJ41" s="440">
        <f>'SKU Information'!AJ22</f>
        <v>0</v>
      </c>
      <c r="AK41" s="440">
        <f>'SKU Information'!AK22</f>
        <v>0</v>
      </c>
      <c r="AL41" s="440">
        <f>'SKU Information'!AL22</f>
        <v>0</v>
      </c>
      <c r="AM41" s="440">
        <f>'SKU Information'!AM22</f>
        <v>0</v>
      </c>
      <c r="AN41" s="440">
        <f>'SKU Information'!AN22</f>
        <v>0</v>
      </c>
      <c r="AO41" s="440">
        <f>'SKU Information'!AO22</f>
        <v>0</v>
      </c>
      <c r="AP41" s="440">
        <f>'SKU Information'!AP22</f>
        <v>0</v>
      </c>
      <c r="AQ41" s="440">
        <f>'SKU Information'!AQ22</f>
        <v>0</v>
      </c>
      <c r="AR41" s="440">
        <f>'SKU Information'!AR22</f>
        <v>0</v>
      </c>
      <c r="AS41" s="440">
        <f>'SKU Information'!AS22</f>
        <v>0</v>
      </c>
      <c r="AT41" s="440">
        <f>'SKU Information'!AT22</f>
        <v>0</v>
      </c>
      <c r="AU41" s="440">
        <f>'SKU Information'!AU22</f>
        <v>0</v>
      </c>
      <c r="AV41" s="440">
        <f>'SKU Information'!AV22</f>
        <v>0</v>
      </c>
      <c r="AW41" s="440">
        <f>'SKU Information'!AW22</f>
        <v>0</v>
      </c>
      <c r="AX41" s="440">
        <f>'SKU Information'!AX22</f>
        <v>0</v>
      </c>
      <c r="AY41" s="440">
        <f>'SKU Information'!AY22</f>
        <v>0</v>
      </c>
      <c r="AZ41" s="440">
        <f>'SKU Information'!AZ22</f>
        <v>0</v>
      </c>
      <c r="BA41" s="440">
        <f>'SKU Information'!BA22</f>
        <v>0</v>
      </c>
      <c r="BB41" s="440">
        <f>'SKU Information'!BB22</f>
        <v>0</v>
      </c>
    </row>
    <row r="42" spans="1:54" ht="15" customHeight="1" outlineLevel="1" x14ac:dyDescent="0.25">
      <c r="A42" s="379"/>
      <c r="B42" s="75" t="s">
        <v>40</v>
      </c>
      <c r="C42" s="376"/>
      <c r="D42" s="120">
        <f>'SKU Information'!D23</f>
        <v>6.6040000000000001</v>
      </c>
      <c r="E42" s="440">
        <f>'SKU Information'!E23</f>
        <v>0</v>
      </c>
      <c r="F42" s="440">
        <f>'SKU Information'!F23</f>
        <v>0</v>
      </c>
      <c r="G42" s="440">
        <f>'SKU Information'!G23</f>
        <v>0</v>
      </c>
      <c r="H42" s="440">
        <f>'SKU Information'!H23</f>
        <v>0</v>
      </c>
      <c r="I42" s="440">
        <f>'SKU Information'!I23</f>
        <v>0</v>
      </c>
      <c r="J42" s="440">
        <f>'SKU Information'!J23</f>
        <v>0</v>
      </c>
      <c r="K42" s="440">
        <f>'SKU Information'!K23</f>
        <v>0</v>
      </c>
      <c r="L42" s="440">
        <f>'SKU Information'!L23</f>
        <v>0</v>
      </c>
      <c r="M42" s="440">
        <f>'SKU Information'!M23</f>
        <v>0</v>
      </c>
      <c r="N42" s="440">
        <f>'SKU Information'!N23</f>
        <v>0</v>
      </c>
      <c r="O42" s="440">
        <f>'SKU Information'!O23</f>
        <v>0</v>
      </c>
      <c r="P42" s="440">
        <f>'SKU Information'!P23</f>
        <v>0</v>
      </c>
      <c r="Q42" s="440">
        <f>'SKU Information'!Q23</f>
        <v>0</v>
      </c>
      <c r="R42" s="440">
        <f>'SKU Information'!R23</f>
        <v>0</v>
      </c>
      <c r="S42" s="440">
        <f>'SKU Information'!S23</f>
        <v>0</v>
      </c>
      <c r="T42" s="440">
        <f>'SKU Information'!T23</f>
        <v>0</v>
      </c>
      <c r="U42" s="440">
        <f>'SKU Information'!U23</f>
        <v>0</v>
      </c>
      <c r="V42" s="440">
        <f>'SKU Information'!V23</f>
        <v>0</v>
      </c>
      <c r="W42" s="440">
        <f>'SKU Information'!W23</f>
        <v>0</v>
      </c>
      <c r="X42" s="440">
        <f>'SKU Information'!X23</f>
        <v>0</v>
      </c>
      <c r="Y42" s="440">
        <f>'SKU Information'!Y23</f>
        <v>0</v>
      </c>
      <c r="Z42" s="440">
        <f>'SKU Information'!Z23</f>
        <v>0</v>
      </c>
      <c r="AA42" s="440">
        <f>'SKU Information'!AA23</f>
        <v>0</v>
      </c>
      <c r="AB42" s="440">
        <f>'SKU Information'!AB23</f>
        <v>0</v>
      </c>
      <c r="AC42" s="440">
        <f>'SKU Information'!AC23</f>
        <v>0</v>
      </c>
      <c r="AD42" s="440">
        <f>'SKU Information'!AD23</f>
        <v>0</v>
      </c>
      <c r="AE42" s="440">
        <f>'SKU Information'!AE23</f>
        <v>0</v>
      </c>
      <c r="AF42" s="440">
        <f>'SKU Information'!AF23</f>
        <v>0</v>
      </c>
      <c r="AG42" s="440">
        <f>'SKU Information'!AG23</f>
        <v>0</v>
      </c>
      <c r="AH42" s="440">
        <f>'SKU Information'!AH23</f>
        <v>0</v>
      </c>
      <c r="AI42" s="440">
        <f>'SKU Information'!AI23</f>
        <v>0</v>
      </c>
      <c r="AJ42" s="440">
        <f>'SKU Information'!AJ23</f>
        <v>0</v>
      </c>
      <c r="AK42" s="440">
        <f>'SKU Information'!AK23</f>
        <v>0</v>
      </c>
      <c r="AL42" s="440">
        <f>'SKU Information'!AL23</f>
        <v>0</v>
      </c>
      <c r="AM42" s="440">
        <f>'SKU Information'!AM23</f>
        <v>0</v>
      </c>
      <c r="AN42" s="440">
        <f>'SKU Information'!AN23</f>
        <v>0</v>
      </c>
      <c r="AO42" s="440">
        <f>'SKU Information'!AO23</f>
        <v>0</v>
      </c>
      <c r="AP42" s="440">
        <f>'SKU Information'!AP23</f>
        <v>0</v>
      </c>
      <c r="AQ42" s="440">
        <f>'SKU Information'!AQ23</f>
        <v>0</v>
      </c>
      <c r="AR42" s="440">
        <f>'SKU Information'!AR23</f>
        <v>0</v>
      </c>
      <c r="AS42" s="440">
        <f>'SKU Information'!AS23</f>
        <v>0</v>
      </c>
      <c r="AT42" s="440">
        <f>'SKU Information'!AT23</f>
        <v>0</v>
      </c>
      <c r="AU42" s="440">
        <f>'SKU Information'!AU23</f>
        <v>0</v>
      </c>
      <c r="AV42" s="440">
        <f>'SKU Information'!AV23</f>
        <v>0</v>
      </c>
      <c r="AW42" s="440">
        <f>'SKU Information'!AW23</f>
        <v>0</v>
      </c>
      <c r="AX42" s="440">
        <f>'SKU Information'!AX23</f>
        <v>0</v>
      </c>
      <c r="AY42" s="440">
        <f>'SKU Information'!AY23</f>
        <v>0</v>
      </c>
      <c r="AZ42" s="440">
        <f>'SKU Information'!AZ23</f>
        <v>0</v>
      </c>
      <c r="BA42" s="440">
        <f>'SKU Information'!BA23</f>
        <v>0</v>
      </c>
      <c r="BB42" s="440">
        <f>'SKU Information'!BB23</f>
        <v>0</v>
      </c>
    </row>
    <row r="43" spans="1:54" ht="15" customHeight="1" outlineLevel="1" x14ac:dyDescent="0.25">
      <c r="A43" s="380"/>
      <c r="B43" s="75" t="s">
        <v>41</v>
      </c>
      <c r="C43" s="376"/>
      <c r="D43" s="120">
        <f>'SKU Information'!D24</f>
        <v>12.318999999999999</v>
      </c>
      <c r="E43" s="440">
        <f>'SKU Information'!E24</f>
        <v>0</v>
      </c>
      <c r="F43" s="440">
        <f>'SKU Information'!F24</f>
        <v>0</v>
      </c>
      <c r="G43" s="440">
        <f>'SKU Information'!G24</f>
        <v>0</v>
      </c>
      <c r="H43" s="440">
        <f>'SKU Information'!H24</f>
        <v>0</v>
      </c>
      <c r="I43" s="440">
        <f>'SKU Information'!I24</f>
        <v>0</v>
      </c>
      <c r="J43" s="440">
        <f>'SKU Information'!J24</f>
        <v>0</v>
      </c>
      <c r="K43" s="440">
        <f>'SKU Information'!K24</f>
        <v>0</v>
      </c>
      <c r="L43" s="440">
        <f>'SKU Information'!L24</f>
        <v>0</v>
      </c>
      <c r="M43" s="440">
        <f>'SKU Information'!M24</f>
        <v>0</v>
      </c>
      <c r="N43" s="440">
        <f>'SKU Information'!N24</f>
        <v>0</v>
      </c>
      <c r="O43" s="440">
        <f>'SKU Information'!O24</f>
        <v>0</v>
      </c>
      <c r="P43" s="440">
        <f>'SKU Information'!P24</f>
        <v>0</v>
      </c>
      <c r="Q43" s="440">
        <f>'SKU Information'!Q24</f>
        <v>0</v>
      </c>
      <c r="R43" s="440">
        <f>'SKU Information'!R24</f>
        <v>0</v>
      </c>
      <c r="S43" s="440">
        <f>'SKU Information'!S24</f>
        <v>0</v>
      </c>
      <c r="T43" s="440">
        <f>'SKU Information'!T24</f>
        <v>0</v>
      </c>
      <c r="U43" s="440">
        <f>'SKU Information'!U24</f>
        <v>0</v>
      </c>
      <c r="V43" s="440">
        <f>'SKU Information'!V24</f>
        <v>0</v>
      </c>
      <c r="W43" s="440">
        <f>'SKU Information'!W24</f>
        <v>0</v>
      </c>
      <c r="X43" s="440">
        <f>'SKU Information'!X24</f>
        <v>0</v>
      </c>
      <c r="Y43" s="440">
        <f>'SKU Information'!Y24</f>
        <v>0</v>
      </c>
      <c r="Z43" s="440">
        <f>'SKU Information'!Z24</f>
        <v>0</v>
      </c>
      <c r="AA43" s="440">
        <f>'SKU Information'!AA24</f>
        <v>0</v>
      </c>
      <c r="AB43" s="440">
        <f>'SKU Information'!AB24</f>
        <v>0</v>
      </c>
      <c r="AC43" s="440">
        <f>'SKU Information'!AC24</f>
        <v>0</v>
      </c>
      <c r="AD43" s="440">
        <f>'SKU Information'!AD24</f>
        <v>0</v>
      </c>
      <c r="AE43" s="440">
        <f>'SKU Information'!AE24</f>
        <v>0</v>
      </c>
      <c r="AF43" s="440">
        <f>'SKU Information'!AF24</f>
        <v>0</v>
      </c>
      <c r="AG43" s="440">
        <f>'SKU Information'!AG24</f>
        <v>0</v>
      </c>
      <c r="AH43" s="440">
        <f>'SKU Information'!AH24</f>
        <v>0</v>
      </c>
      <c r="AI43" s="440">
        <f>'SKU Information'!AI24</f>
        <v>0</v>
      </c>
      <c r="AJ43" s="440">
        <f>'SKU Information'!AJ24</f>
        <v>0</v>
      </c>
      <c r="AK43" s="440">
        <f>'SKU Information'!AK24</f>
        <v>0</v>
      </c>
      <c r="AL43" s="440">
        <f>'SKU Information'!AL24</f>
        <v>0</v>
      </c>
      <c r="AM43" s="440">
        <f>'SKU Information'!AM24</f>
        <v>0</v>
      </c>
      <c r="AN43" s="440">
        <f>'SKU Information'!AN24</f>
        <v>0</v>
      </c>
      <c r="AO43" s="440">
        <f>'SKU Information'!AO24</f>
        <v>0</v>
      </c>
      <c r="AP43" s="440">
        <f>'SKU Information'!AP24</f>
        <v>0</v>
      </c>
      <c r="AQ43" s="440">
        <f>'SKU Information'!AQ24</f>
        <v>0</v>
      </c>
      <c r="AR43" s="440">
        <f>'SKU Information'!AR24</f>
        <v>0</v>
      </c>
      <c r="AS43" s="440">
        <f>'SKU Information'!AS24</f>
        <v>0</v>
      </c>
      <c r="AT43" s="440">
        <f>'SKU Information'!AT24</f>
        <v>0</v>
      </c>
      <c r="AU43" s="440">
        <f>'SKU Information'!AU24</f>
        <v>0</v>
      </c>
      <c r="AV43" s="440">
        <f>'SKU Information'!AV24</f>
        <v>0</v>
      </c>
      <c r="AW43" s="440">
        <f>'SKU Information'!AW24</f>
        <v>0</v>
      </c>
      <c r="AX43" s="440">
        <f>'SKU Information'!AX24</f>
        <v>0</v>
      </c>
      <c r="AY43" s="440">
        <f>'SKU Information'!AY24</f>
        <v>0</v>
      </c>
      <c r="AZ43" s="440">
        <f>'SKU Information'!AZ24</f>
        <v>0</v>
      </c>
      <c r="BA43" s="440">
        <f>'SKU Information'!BA24</f>
        <v>0</v>
      </c>
      <c r="BB43" s="440">
        <f>'SKU Information'!BB24</f>
        <v>0</v>
      </c>
    </row>
    <row r="44" spans="1:54" ht="15" customHeight="1" outlineLevel="1" x14ac:dyDescent="0.25">
      <c r="A44" s="384" t="s">
        <v>286</v>
      </c>
      <c r="B44" s="80" t="s">
        <v>218</v>
      </c>
      <c r="C44" s="80" t="s">
        <v>37</v>
      </c>
      <c r="D44" s="120">
        <f>'SKU Information'!D25</f>
        <v>3.024</v>
      </c>
      <c r="E44" s="440">
        <f>'SKU Information'!E25</f>
        <v>0</v>
      </c>
      <c r="F44" s="440">
        <f>'SKU Information'!F25</f>
        <v>0</v>
      </c>
      <c r="G44" s="440">
        <f>'SKU Information'!G25</f>
        <v>0</v>
      </c>
      <c r="H44" s="440">
        <f>'SKU Information'!H25</f>
        <v>0</v>
      </c>
      <c r="I44" s="440">
        <f>'SKU Information'!I25</f>
        <v>0</v>
      </c>
      <c r="J44" s="440">
        <f>'SKU Information'!J25</f>
        <v>0</v>
      </c>
      <c r="K44" s="440">
        <f>'SKU Information'!K25</f>
        <v>0</v>
      </c>
      <c r="L44" s="440">
        <f>'SKU Information'!L25</f>
        <v>0</v>
      </c>
      <c r="M44" s="440">
        <f>'SKU Information'!M25</f>
        <v>0</v>
      </c>
      <c r="N44" s="440">
        <f>'SKU Information'!N25</f>
        <v>0</v>
      </c>
      <c r="O44" s="440">
        <f>'SKU Information'!O25</f>
        <v>0</v>
      </c>
      <c r="P44" s="440">
        <f>'SKU Information'!P25</f>
        <v>0</v>
      </c>
      <c r="Q44" s="440">
        <f>'SKU Information'!Q25</f>
        <v>0</v>
      </c>
      <c r="R44" s="440">
        <f>'SKU Information'!R25</f>
        <v>0</v>
      </c>
      <c r="S44" s="440">
        <f>'SKU Information'!S25</f>
        <v>0</v>
      </c>
      <c r="T44" s="440">
        <f>'SKU Information'!T25</f>
        <v>0</v>
      </c>
      <c r="U44" s="440">
        <f>'SKU Information'!U25</f>
        <v>0</v>
      </c>
      <c r="V44" s="440">
        <f>'SKU Information'!V25</f>
        <v>0</v>
      </c>
      <c r="W44" s="440">
        <f>'SKU Information'!W25</f>
        <v>0</v>
      </c>
      <c r="X44" s="440">
        <f>'SKU Information'!X25</f>
        <v>0</v>
      </c>
      <c r="Y44" s="440">
        <f>'SKU Information'!Y25</f>
        <v>0</v>
      </c>
      <c r="Z44" s="440">
        <f>'SKU Information'!Z25</f>
        <v>0</v>
      </c>
      <c r="AA44" s="440">
        <f>'SKU Information'!AA25</f>
        <v>0</v>
      </c>
      <c r="AB44" s="440">
        <f>'SKU Information'!AB25</f>
        <v>0</v>
      </c>
      <c r="AC44" s="440">
        <f>'SKU Information'!AC25</f>
        <v>0</v>
      </c>
      <c r="AD44" s="440">
        <f>'SKU Information'!AD25</f>
        <v>0</v>
      </c>
      <c r="AE44" s="440">
        <f>'SKU Information'!AE25</f>
        <v>0</v>
      </c>
      <c r="AF44" s="440">
        <f>'SKU Information'!AF25</f>
        <v>0</v>
      </c>
      <c r="AG44" s="440">
        <f>'SKU Information'!AG25</f>
        <v>0</v>
      </c>
      <c r="AH44" s="440">
        <f>'SKU Information'!AH25</f>
        <v>0</v>
      </c>
      <c r="AI44" s="440">
        <f>'SKU Information'!AI25</f>
        <v>0</v>
      </c>
      <c r="AJ44" s="440">
        <f>'SKU Information'!AJ25</f>
        <v>0</v>
      </c>
      <c r="AK44" s="440">
        <f>'SKU Information'!AK25</f>
        <v>0</v>
      </c>
      <c r="AL44" s="440">
        <f>'SKU Information'!AL25</f>
        <v>0</v>
      </c>
      <c r="AM44" s="440">
        <f>'SKU Information'!AM25</f>
        <v>0</v>
      </c>
      <c r="AN44" s="440">
        <f>'SKU Information'!AN25</f>
        <v>0</v>
      </c>
      <c r="AO44" s="440">
        <f>'SKU Information'!AO25</f>
        <v>0</v>
      </c>
      <c r="AP44" s="440">
        <f>'SKU Information'!AP25</f>
        <v>0</v>
      </c>
      <c r="AQ44" s="440">
        <f>'SKU Information'!AQ25</f>
        <v>0</v>
      </c>
      <c r="AR44" s="440">
        <f>'SKU Information'!AR25</f>
        <v>0</v>
      </c>
      <c r="AS44" s="440">
        <f>'SKU Information'!AS25</f>
        <v>0</v>
      </c>
      <c r="AT44" s="440">
        <f>'SKU Information'!AT25</f>
        <v>0</v>
      </c>
      <c r="AU44" s="440">
        <f>'SKU Information'!AU25</f>
        <v>0</v>
      </c>
      <c r="AV44" s="440">
        <f>'SKU Information'!AV25</f>
        <v>0</v>
      </c>
      <c r="AW44" s="440">
        <f>'SKU Information'!AW25</f>
        <v>0</v>
      </c>
      <c r="AX44" s="440">
        <f>'SKU Information'!AX25</f>
        <v>0</v>
      </c>
      <c r="AY44" s="440">
        <f>'SKU Information'!AY25</f>
        <v>0</v>
      </c>
      <c r="AZ44" s="440">
        <f>'SKU Information'!AZ25</f>
        <v>0</v>
      </c>
      <c r="BA44" s="440">
        <f>'SKU Information'!BA25</f>
        <v>0</v>
      </c>
      <c r="BB44" s="440">
        <f>'SKU Information'!BB25</f>
        <v>0</v>
      </c>
    </row>
    <row r="45" spans="1:54" ht="15" customHeight="1" outlineLevel="1" x14ac:dyDescent="0.25">
      <c r="A45" s="385"/>
      <c r="B45" s="80" t="s">
        <v>38</v>
      </c>
      <c r="C45" s="422" t="s">
        <v>221</v>
      </c>
      <c r="D45" s="120">
        <f>'SKU Information'!D26</f>
        <v>12.446</v>
      </c>
      <c r="E45" s="440">
        <f>'SKU Information'!E26</f>
        <v>0</v>
      </c>
      <c r="F45" s="440">
        <f>'SKU Information'!F26</f>
        <v>0</v>
      </c>
      <c r="G45" s="440">
        <f>'SKU Information'!G26</f>
        <v>0</v>
      </c>
      <c r="H45" s="440">
        <f>'SKU Information'!H26</f>
        <v>0</v>
      </c>
      <c r="I45" s="440">
        <f>'SKU Information'!I26</f>
        <v>0</v>
      </c>
      <c r="J45" s="440">
        <f>'SKU Information'!J26</f>
        <v>0</v>
      </c>
      <c r="K45" s="440">
        <f>'SKU Information'!K26</f>
        <v>0</v>
      </c>
      <c r="L45" s="440">
        <f>'SKU Information'!L26</f>
        <v>0</v>
      </c>
      <c r="M45" s="440">
        <f>'SKU Information'!M26</f>
        <v>0</v>
      </c>
      <c r="N45" s="440">
        <f>'SKU Information'!N26</f>
        <v>0</v>
      </c>
      <c r="O45" s="440">
        <f>'SKU Information'!O26</f>
        <v>0</v>
      </c>
      <c r="P45" s="440">
        <f>'SKU Information'!P26</f>
        <v>0</v>
      </c>
      <c r="Q45" s="440">
        <f>'SKU Information'!Q26</f>
        <v>0</v>
      </c>
      <c r="R45" s="440">
        <f>'SKU Information'!R26</f>
        <v>0</v>
      </c>
      <c r="S45" s="440">
        <f>'SKU Information'!S26</f>
        <v>0</v>
      </c>
      <c r="T45" s="440">
        <f>'SKU Information'!T26</f>
        <v>0</v>
      </c>
      <c r="U45" s="440">
        <f>'SKU Information'!U26</f>
        <v>0</v>
      </c>
      <c r="V45" s="440">
        <f>'SKU Information'!V26</f>
        <v>0</v>
      </c>
      <c r="W45" s="440">
        <f>'SKU Information'!W26</f>
        <v>0</v>
      </c>
      <c r="X45" s="440">
        <f>'SKU Information'!X26</f>
        <v>0</v>
      </c>
      <c r="Y45" s="440">
        <f>'SKU Information'!Y26</f>
        <v>0</v>
      </c>
      <c r="Z45" s="440">
        <f>'SKU Information'!Z26</f>
        <v>0</v>
      </c>
      <c r="AA45" s="440">
        <f>'SKU Information'!AA26</f>
        <v>0</v>
      </c>
      <c r="AB45" s="440">
        <f>'SKU Information'!AB26</f>
        <v>0</v>
      </c>
      <c r="AC45" s="440">
        <f>'SKU Information'!AC26</f>
        <v>0</v>
      </c>
      <c r="AD45" s="440">
        <f>'SKU Information'!AD26</f>
        <v>0</v>
      </c>
      <c r="AE45" s="440">
        <f>'SKU Information'!AE26</f>
        <v>0</v>
      </c>
      <c r="AF45" s="440">
        <f>'SKU Information'!AF26</f>
        <v>0</v>
      </c>
      <c r="AG45" s="440">
        <f>'SKU Information'!AG26</f>
        <v>0</v>
      </c>
      <c r="AH45" s="440">
        <f>'SKU Information'!AH26</f>
        <v>0</v>
      </c>
      <c r="AI45" s="440">
        <f>'SKU Information'!AI26</f>
        <v>0</v>
      </c>
      <c r="AJ45" s="440">
        <f>'SKU Information'!AJ26</f>
        <v>0</v>
      </c>
      <c r="AK45" s="440">
        <f>'SKU Information'!AK26</f>
        <v>0</v>
      </c>
      <c r="AL45" s="440">
        <f>'SKU Information'!AL26</f>
        <v>0</v>
      </c>
      <c r="AM45" s="440">
        <f>'SKU Information'!AM26</f>
        <v>0</v>
      </c>
      <c r="AN45" s="440">
        <f>'SKU Information'!AN26</f>
        <v>0</v>
      </c>
      <c r="AO45" s="440">
        <f>'SKU Information'!AO26</f>
        <v>0</v>
      </c>
      <c r="AP45" s="440">
        <f>'SKU Information'!AP26</f>
        <v>0</v>
      </c>
      <c r="AQ45" s="440">
        <f>'SKU Information'!AQ26</f>
        <v>0</v>
      </c>
      <c r="AR45" s="440">
        <f>'SKU Information'!AR26</f>
        <v>0</v>
      </c>
      <c r="AS45" s="440">
        <f>'SKU Information'!AS26</f>
        <v>0</v>
      </c>
      <c r="AT45" s="440">
        <f>'SKU Information'!AT26</f>
        <v>0</v>
      </c>
      <c r="AU45" s="440">
        <f>'SKU Information'!AU26</f>
        <v>0</v>
      </c>
      <c r="AV45" s="440">
        <f>'SKU Information'!AV26</f>
        <v>0</v>
      </c>
      <c r="AW45" s="440">
        <f>'SKU Information'!AW26</f>
        <v>0</v>
      </c>
      <c r="AX45" s="440">
        <f>'SKU Information'!AX26</f>
        <v>0</v>
      </c>
      <c r="AY45" s="440">
        <f>'SKU Information'!AY26</f>
        <v>0</v>
      </c>
      <c r="AZ45" s="440">
        <f>'SKU Information'!AZ26</f>
        <v>0</v>
      </c>
      <c r="BA45" s="440">
        <f>'SKU Information'!BA26</f>
        <v>0</v>
      </c>
      <c r="BB45" s="440">
        <f>'SKU Information'!BB26</f>
        <v>0</v>
      </c>
    </row>
    <row r="46" spans="1:54" ht="15" customHeight="1" outlineLevel="1" x14ac:dyDescent="0.25">
      <c r="A46" s="385"/>
      <c r="B46" s="80" t="s">
        <v>40</v>
      </c>
      <c r="C46" s="422"/>
      <c r="D46" s="120">
        <f>'SKU Information'!D27</f>
        <v>26.669999999999998</v>
      </c>
      <c r="E46" s="440">
        <f>'SKU Information'!E27</f>
        <v>0</v>
      </c>
      <c r="F46" s="440">
        <f>'SKU Information'!F27</f>
        <v>0</v>
      </c>
      <c r="G46" s="440">
        <f>'SKU Information'!G27</f>
        <v>0</v>
      </c>
      <c r="H46" s="440">
        <f>'SKU Information'!H27</f>
        <v>0</v>
      </c>
      <c r="I46" s="440">
        <f>'SKU Information'!I27</f>
        <v>0</v>
      </c>
      <c r="J46" s="440">
        <f>'SKU Information'!J27</f>
        <v>0</v>
      </c>
      <c r="K46" s="440">
        <f>'SKU Information'!K27</f>
        <v>0</v>
      </c>
      <c r="L46" s="440">
        <f>'SKU Information'!L27</f>
        <v>0</v>
      </c>
      <c r="M46" s="440">
        <f>'SKU Information'!M27</f>
        <v>0</v>
      </c>
      <c r="N46" s="440">
        <f>'SKU Information'!N27</f>
        <v>0</v>
      </c>
      <c r="O46" s="440">
        <f>'SKU Information'!O27</f>
        <v>0</v>
      </c>
      <c r="P46" s="440">
        <f>'SKU Information'!P27</f>
        <v>0</v>
      </c>
      <c r="Q46" s="440">
        <f>'SKU Information'!Q27</f>
        <v>0</v>
      </c>
      <c r="R46" s="440">
        <f>'SKU Information'!R27</f>
        <v>0</v>
      </c>
      <c r="S46" s="440">
        <f>'SKU Information'!S27</f>
        <v>0</v>
      </c>
      <c r="T46" s="440">
        <f>'SKU Information'!T27</f>
        <v>0</v>
      </c>
      <c r="U46" s="440">
        <f>'SKU Information'!U27</f>
        <v>0</v>
      </c>
      <c r="V46" s="440">
        <f>'SKU Information'!V27</f>
        <v>0</v>
      </c>
      <c r="W46" s="440">
        <f>'SKU Information'!W27</f>
        <v>0</v>
      </c>
      <c r="X46" s="440">
        <f>'SKU Information'!X27</f>
        <v>0</v>
      </c>
      <c r="Y46" s="440">
        <f>'SKU Information'!Y27</f>
        <v>0</v>
      </c>
      <c r="Z46" s="440">
        <f>'SKU Information'!Z27</f>
        <v>0</v>
      </c>
      <c r="AA46" s="440">
        <f>'SKU Information'!AA27</f>
        <v>0</v>
      </c>
      <c r="AB46" s="440">
        <f>'SKU Information'!AB27</f>
        <v>0</v>
      </c>
      <c r="AC46" s="440">
        <f>'SKU Information'!AC27</f>
        <v>0</v>
      </c>
      <c r="AD46" s="440">
        <f>'SKU Information'!AD27</f>
        <v>0</v>
      </c>
      <c r="AE46" s="440">
        <f>'SKU Information'!AE27</f>
        <v>0</v>
      </c>
      <c r="AF46" s="440">
        <f>'SKU Information'!AF27</f>
        <v>0</v>
      </c>
      <c r="AG46" s="440">
        <f>'SKU Information'!AG27</f>
        <v>0</v>
      </c>
      <c r="AH46" s="440">
        <f>'SKU Information'!AH27</f>
        <v>0</v>
      </c>
      <c r="AI46" s="440">
        <f>'SKU Information'!AI27</f>
        <v>0</v>
      </c>
      <c r="AJ46" s="440">
        <f>'SKU Information'!AJ27</f>
        <v>0</v>
      </c>
      <c r="AK46" s="440">
        <f>'SKU Information'!AK27</f>
        <v>0</v>
      </c>
      <c r="AL46" s="440">
        <f>'SKU Information'!AL27</f>
        <v>0</v>
      </c>
      <c r="AM46" s="440">
        <f>'SKU Information'!AM27</f>
        <v>0</v>
      </c>
      <c r="AN46" s="440">
        <f>'SKU Information'!AN27</f>
        <v>0</v>
      </c>
      <c r="AO46" s="440">
        <f>'SKU Information'!AO27</f>
        <v>0</v>
      </c>
      <c r="AP46" s="440">
        <f>'SKU Information'!AP27</f>
        <v>0</v>
      </c>
      <c r="AQ46" s="440">
        <f>'SKU Information'!AQ27</f>
        <v>0</v>
      </c>
      <c r="AR46" s="440">
        <f>'SKU Information'!AR27</f>
        <v>0</v>
      </c>
      <c r="AS46" s="440">
        <f>'SKU Information'!AS27</f>
        <v>0</v>
      </c>
      <c r="AT46" s="440">
        <f>'SKU Information'!AT27</f>
        <v>0</v>
      </c>
      <c r="AU46" s="440">
        <f>'SKU Information'!AU27</f>
        <v>0</v>
      </c>
      <c r="AV46" s="440">
        <f>'SKU Information'!AV27</f>
        <v>0</v>
      </c>
      <c r="AW46" s="440">
        <f>'SKU Information'!AW27</f>
        <v>0</v>
      </c>
      <c r="AX46" s="440">
        <f>'SKU Information'!AX27</f>
        <v>0</v>
      </c>
      <c r="AY46" s="440">
        <f>'SKU Information'!AY27</f>
        <v>0</v>
      </c>
      <c r="AZ46" s="440">
        <f>'SKU Information'!AZ27</f>
        <v>0</v>
      </c>
      <c r="BA46" s="440">
        <f>'SKU Information'!BA27</f>
        <v>0</v>
      </c>
      <c r="BB46" s="440">
        <f>'SKU Information'!BB27</f>
        <v>0</v>
      </c>
    </row>
    <row r="47" spans="1:54" ht="15" customHeight="1" outlineLevel="1" x14ac:dyDescent="0.25">
      <c r="A47" s="386"/>
      <c r="B47" s="80" t="s">
        <v>41</v>
      </c>
      <c r="C47" s="422"/>
      <c r="D47" s="120">
        <f>'SKU Information'!D28</f>
        <v>13.334999999999999</v>
      </c>
      <c r="E47" s="440">
        <f>'SKU Information'!E28</f>
        <v>0</v>
      </c>
      <c r="F47" s="440">
        <f>'SKU Information'!F28</f>
        <v>0</v>
      </c>
      <c r="G47" s="440">
        <f>'SKU Information'!G28</f>
        <v>0</v>
      </c>
      <c r="H47" s="440">
        <f>'SKU Information'!H28</f>
        <v>0</v>
      </c>
      <c r="I47" s="440">
        <f>'SKU Information'!I28</f>
        <v>0</v>
      </c>
      <c r="J47" s="440">
        <f>'SKU Information'!J28</f>
        <v>0</v>
      </c>
      <c r="K47" s="440">
        <f>'SKU Information'!K28</f>
        <v>0</v>
      </c>
      <c r="L47" s="440">
        <f>'SKU Information'!L28</f>
        <v>0</v>
      </c>
      <c r="M47" s="440">
        <f>'SKU Information'!M28</f>
        <v>0</v>
      </c>
      <c r="N47" s="440">
        <f>'SKU Information'!N28</f>
        <v>0</v>
      </c>
      <c r="O47" s="440">
        <f>'SKU Information'!O28</f>
        <v>0</v>
      </c>
      <c r="P47" s="440">
        <f>'SKU Information'!P28</f>
        <v>0</v>
      </c>
      <c r="Q47" s="440">
        <f>'SKU Information'!Q28</f>
        <v>0</v>
      </c>
      <c r="R47" s="440">
        <f>'SKU Information'!R28</f>
        <v>0</v>
      </c>
      <c r="S47" s="440">
        <f>'SKU Information'!S28</f>
        <v>0</v>
      </c>
      <c r="T47" s="440">
        <f>'SKU Information'!T28</f>
        <v>0</v>
      </c>
      <c r="U47" s="440">
        <f>'SKU Information'!U28</f>
        <v>0</v>
      </c>
      <c r="V47" s="440">
        <f>'SKU Information'!V28</f>
        <v>0</v>
      </c>
      <c r="W47" s="440">
        <f>'SKU Information'!W28</f>
        <v>0</v>
      </c>
      <c r="X47" s="440">
        <f>'SKU Information'!X28</f>
        <v>0</v>
      </c>
      <c r="Y47" s="440">
        <f>'SKU Information'!Y28</f>
        <v>0</v>
      </c>
      <c r="Z47" s="440">
        <f>'SKU Information'!Z28</f>
        <v>0</v>
      </c>
      <c r="AA47" s="440">
        <f>'SKU Information'!AA28</f>
        <v>0</v>
      </c>
      <c r="AB47" s="440">
        <f>'SKU Information'!AB28</f>
        <v>0</v>
      </c>
      <c r="AC47" s="440">
        <f>'SKU Information'!AC28</f>
        <v>0</v>
      </c>
      <c r="AD47" s="440">
        <f>'SKU Information'!AD28</f>
        <v>0</v>
      </c>
      <c r="AE47" s="440">
        <f>'SKU Information'!AE28</f>
        <v>0</v>
      </c>
      <c r="AF47" s="440">
        <f>'SKU Information'!AF28</f>
        <v>0</v>
      </c>
      <c r="AG47" s="440">
        <f>'SKU Information'!AG28</f>
        <v>0</v>
      </c>
      <c r="AH47" s="440">
        <f>'SKU Information'!AH28</f>
        <v>0</v>
      </c>
      <c r="AI47" s="440">
        <f>'SKU Information'!AI28</f>
        <v>0</v>
      </c>
      <c r="AJ47" s="440">
        <f>'SKU Information'!AJ28</f>
        <v>0</v>
      </c>
      <c r="AK47" s="440">
        <f>'SKU Information'!AK28</f>
        <v>0</v>
      </c>
      <c r="AL47" s="440">
        <f>'SKU Information'!AL28</f>
        <v>0</v>
      </c>
      <c r="AM47" s="440">
        <f>'SKU Information'!AM28</f>
        <v>0</v>
      </c>
      <c r="AN47" s="440">
        <f>'SKU Information'!AN28</f>
        <v>0</v>
      </c>
      <c r="AO47" s="440">
        <f>'SKU Information'!AO28</f>
        <v>0</v>
      </c>
      <c r="AP47" s="440">
        <f>'SKU Information'!AP28</f>
        <v>0</v>
      </c>
      <c r="AQ47" s="440">
        <f>'SKU Information'!AQ28</f>
        <v>0</v>
      </c>
      <c r="AR47" s="440">
        <f>'SKU Information'!AR28</f>
        <v>0</v>
      </c>
      <c r="AS47" s="440">
        <f>'SKU Information'!AS28</f>
        <v>0</v>
      </c>
      <c r="AT47" s="440">
        <f>'SKU Information'!AT28</f>
        <v>0</v>
      </c>
      <c r="AU47" s="440">
        <f>'SKU Information'!AU28</f>
        <v>0</v>
      </c>
      <c r="AV47" s="440">
        <f>'SKU Information'!AV28</f>
        <v>0</v>
      </c>
      <c r="AW47" s="440">
        <f>'SKU Information'!AW28</f>
        <v>0</v>
      </c>
      <c r="AX47" s="440">
        <f>'SKU Information'!AX28</f>
        <v>0</v>
      </c>
      <c r="AY47" s="440">
        <f>'SKU Information'!AY28</f>
        <v>0</v>
      </c>
      <c r="AZ47" s="440">
        <f>'SKU Information'!AZ28</f>
        <v>0</v>
      </c>
      <c r="BA47" s="440">
        <f>'SKU Information'!BA28</f>
        <v>0</v>
      </c>
      <c r="BB47" s="440">
        <f>'SKU Information'!BB28</f>
        <v>0</v>
      </c>
    </row>
    <row r="48" spans="1:54" ht="15" customHeight="1" outlineLevel="1" x14ac:dyDescent="0.25">
      <c r="A48" s="378" t="s">
        <v>217</v>
      </c>
      <c r="B48" s="75" t="s">
        <v>218</v>
      </c>
      <c r="C48" s="75" t="s">
        <v>37</v>
      </c>
      <c r="D48" s="120">
        <f>'SKU Information'!D29</f>
        <v>9.0719999999999992</v>
      </c>
      <c r="E48" s="440">
        <f>'SKU Information'!E29</f>
        <v>0</v>
      </c>
      <c r="F48" s="440">
        <f>'SKU Information'!F29</f>
        <v>0</v>
      </c>
      <c r="G48" s="440">
        <f>'SKU Information'!G29</f>
        <v>0</v>
      </c>
      <c r="H48" s="440">
        <f>'SKU Information'!H29</f>
        <v>0</v>
      </c>
      <c r="I48" s="440">
        <f>'SKU Information'!I29</f>
        <v>0</v>
      </c>
      <c r="J48" s="440">
        <f>'SKU Information'!J29</f>
        <v>0</v>
      </c>
      <c r="K48" s="440">
        <f>'SKU Information'!K29</f>
        <v>0</v>
      </c>
      <c r="L48" s="440">
        <f>'SKU Information'!L29</f>
        <v>0</v>
      </c>
      <c r="M48" s="440">
        <f>'SKU Information'!M29</f>
        <v>0</v>
      </c>
      <c r="N48" s="440">
        <f>'SKU Information'!N29</f>
        <v>0</v>
      </c>
      <c r="O48" s="440">
        <f>'SKU Information'!O29</f>
        <v>0</v>
      </c>
      <c r="P48" s="440">
        <f>'SKU Information'!P29</f>
        <v>0</v>
      </c>
      <c r="Q48" s="440">
        <f>'SKU Information'!Q29</f>
        <v>0</v>
      </c>
      <c r="R48" s="440">
        <f>'SKU Information'!R29</f>
        <v>0</v>
      </c>
      <c r="S48" s="440">
        <f>'SKU Information'!S29</f>
        <v>0</v>
      </c>
      <c r="T48" s="440">
        <f>'SKU Information'!T29</f>
        <v>0</v>
      </c>
      <c r="U48" s="440">
        <f>'SKU Information'!U29</f>
        <v>0</v>
      </c>
      <c r="V48" s="440">
        <f>'SKU Information'!V29</f>
        <v>0</v>
      </c>
      <c r="W48" s="440">
        <f>'SKU Information'!W29</f>
        <v>0</v>
      </c>
      <c r="X48" s="440">
        <f>'SKU Information'!X29</f>
        <v>0</v>
      </c>
      <c r="Y48" s="440">
        <f>'SKU Information'!Y29</f>
        <v>0</v>
      </c>
      <c r="Z48" s="440">
        <f>'SKU Information'!Z29</f>
        <v>0</v>
      </c>
      <c r="AA48" s="440">
        <f>'SKU Information'!AA29</f>
        <v>0</v>
      </c>
      <c r="AB48" s="440">
        <f>'SKU Information'!AB29</f>
        <v>0</v>
      </c>
      <c r="AC48" s="440">
        <f>'SKU Information'!AC29</f>
        <v>0</v>
      </c>
      <c r="AD48" s="440">
        <f>'SKU Information'!AD29</f>
        <v>0</v>
      </c>
      <c r="AE48" s="440">
        <f>'SKU Information'!AE29</f>
        <v>0</v>
      </c>
      <c r="AF48" s="440">
        <f>'SKU Information'!AF29</f>
        <v>0</v>
      </c>
      <c r="AG48" s="440">
        <f>'SKU Information'!AG29</f>
        <v>0</v>
      </c>
      <c r="AH48" s="440">
        <f>'SKU Information'!AH29</f>
        <v>0</v>
      </c>
      <c r="AI48" s="440">
        <f>'SKU Information'!AI29</f>
        <v>0</v>
      </c>
      <c r="AJ48" s="440">
        <f>'SKU Information'!AJ29</f>
        <v>0</v>
      </c>
      <c r="AK48" s="440">
        <f>'SKU Information'!AK29</f>
        <v>0</v>
      </c>
      <c r="AL48" s="440">
        <f>'SKU Information'!AL29</f>
        <v>0</v>
      </c>
      <c r="AM48" s="440">
        <f>'SKU Information'!AM29</f>
        <v>0</v>
      </c>
      <c r="AN48" s="440">
        <f>'SKU Information'!AN29</f>
        <v>0</v>
      </c>
      <c r="AO48" s="440">
        <f>'SKU Information'!AO29</f>
        <v>0</v>
      </c>
      <c r="AP48" s="440">
        <f>'SKU Information'!AP29</f>
        <v>0</v>
      </c>
      <c r="AQ48" s="440">
        <f>'SKU Information'!AQ29</f>
        <v>0</v>
      </c>
      <c r="AR48" s="440">
        <f>'SKU Information'!AR29</f>
        <v>0</v>
      </c>
      <c r="AS48" s="440">
        <f>'SKU Information'!AS29</f>
        <v>0</v>
      </c>
      <c r="AT48" s="440">
        <f>'SKU Information'!AT29</f>
        <v>0</v>
      </c>
      <c r="AU48" s="440">
        <f>'SKU Information'!AU29</f>
        <v>0</v>
      </c>
      <c r="AV48" s="440">
        <f>'SKU Information'!AV29</f>
        <v>0</v>
      </c>
      <c r="AW48" s="440">
        <f>'SKU Information'!AW29</f>
        <v>0</v>
      </c>
      <c r="AX48" s="440">
        <f>'SKU Information'!AX29</f>
        <v>0</v>
      </c>
      <c r="AY48" s="440">
        <f>'SKU Information'!AY29</f>
        <v>0</v>
      </c>
      <c r="AZ48" s="440">
        <f>'SKU Information'!AZ29</f>
        <v>0</v>
      </c>
      <c r="BA48" s="440">
        <f>'SKU Information'!BA29</f>
        <v>0</v>
      </c>
      <c r="BB48" s="440">
        <f>'SKU Information'!BB29</f>
        <v>0</v>
      </c>
    </row>
    <row r="49" spans="1:54" ht="15" customHeight="1" outlineLevel="1" x14ac:dyDescent="0.25">
      <c r="A49" s="379"/>
      <c r="B49" s="75" t="s">
        <v>38</v>
      </c>
      <c r="C49" s="376" t="s">
        <v>221</v>
      </c>
      <c r="D49" s="120">
        <f>'SKU Information'!D30</f>
        <v>37.338000000000008</v>
      </c>
      <c r="E49" s="440">
        <f>'SKU Information'!E30</f>
        <v>0</v>
      </c>
      <c r="F49" s="440">
        <f>'SKU Information'!F30</f>
        <v>0</v>
      </c>
      <c r="G49" s="440">
        <f>'SKU Information'!G30</f>
        <v>0</v>
      </c>
      <c r="H49" s="440">
        <f>'SKU Information'!H30</f>
        <v>0</v>
      </c>
      <c r="I49" s="440">
        <f>'SKU Information'!I30</f>
        <v>0</v>
      </c>
      <c r="J49" s="440">
        <f>'SKU Information'!J30</f>
        <v>0</v>
      </c>
      <c r="K49" s="440">
        <f>'SKU Information'!K30</f>
        <v>0</v>
      </c>
      <c r="L49" s="440">
        <f>'SKU Information'!L30</f>
        <v>0</v>
      </c>
      <c r="M49" s="440">
        <f>'SKU Information'!M30</f>
        <v>0</v>
      </c>
      <c r="N49" s="440">
        <f>'SKU Information'!N30</f>
        <v>0</v>
      </c>
      <c r="O49" s="440">
        <f>'SKU Information'!O30</f>
        <v>0</v>
      </c>
      <c r="P49" s="440">
        <f>'SKU Information'!P30</f>
        <v>0</v>
      </c>
      <c r="Q49" s="440">
        <f>'SKU Information'!Q30</f>
        <v>0</v>
      </c>
      <c r="R49" s="440">
        <f>'SKU Information'!R30</f>
        <v>0</v>
      </c>
      <c r="S49" s="440">
        <f>'SKU Information'!S30</f>
        <v>0</v>
      </c>
      <c r="T49" s="440">
        <f>'SKU Information'!T30</f>
        <v>0</v>
      </c>
      <c r="U49" s="440">
        <f>'SKU Information'!U30</f>
        <v>0</v>
      </c>
      <c r="V49" s="440">
        <f>'SKU Information'!V30</f>
        <v>0</v>
      </c>
      <c r="W49" s="440">
        <f>'SKU Information'!W30</f>
        <v>0</v>
      </c>
      <c r="X49" s="440">
        <f>'SKU Information'!X30</f>
        <v>0</v>
      </c>
      <c r="Y49" s="440">
        <f>'SKU Information'!Y30</f>
        <v>0</v>
      </c>
      <c r="Z49" s="440">
        <f>'SKU Information'!Z30</f>
        <v>0</v>
      </c>
      <c r="AA49" s="440">
        <f>'SKU Information'!AA30</f>
        <v>0</v>
      </c>
      <c r="AB49" s="440">
        <f>'SKU Information'!AB30</f>
        <v>0</v>
      </c>
      <c r="AC49" s="440">
        <f>'SKU Information'!AC30</f>
        <v>0</v>
      </c>
      <c r="AD49" s="440">
        <f>'SKU Information'!AD30</f>
        <v>0</v>
      </c>
      <c r="AE49" s="440">
        <f>'SKU Information'!AE30</f>
        <v>0</v>
      </c>
      <c r="AF49" s="440">
        <f>'SKU Information'!AF30</f>
        <v>0</v>
      </c>
      <c r="AG49" s="440">
        <f>'SKU Information'!AG30</f>
        <v>0</v>
      </c>
      <c r="AH49" s="440">
        <f>'SKU Information'!AH30</f>
        <v>0</v>
      </c>
      <c r="AI49" s="440">
        <f>'SKU Information'!AI30</f>
        <v>0</v>
      </c>
      <c r="AJ49" s="440">
        <f>'SKU Information'!AJ30</f>
        <v>0</v>
      </c>
      <c r="AK49" s="440">
        <f>'SKU Information'!AK30</f>
        <v>0</v>
      </c>
      <c r="AL49" s="440">
        <f>'SKU Information'!AL30</f>
        <v>0</v>
      </c>
      <c r="AM49" s="440">
        <f>'SKU Information'!AM30</f>
        <v>0</v>
      </c>
      <c r="AN49" s="440">
        <f>'SKU Information'!AN30</f>
        <v>0</v>
      </c>
      <c r="AO49" s="440">
        <f>'SKU Information'!AO30</f>
        <v>0</v>
      </c>
      <c r="AP49" s="440">
        <f>'SKU Information'!AP30</f>
        <v>0</v>
      </c>
      <c r="AQ49" s="440">
        <f>'SKU Information'!AQ30</f>
        <v>0</v>
      </c>
      <c r="AR49" s="440">
        <f>'SKU Information'!AR30</f>
        <v>0</v>
      </c>
      <c r="AS49" s="440">
        <f>'SKU Information'!AS30</f>
        <v>0</v>
      </c>
      <c r="AT49" s="440">
        <f>'SKU Information'!AT30</f>
        <v>0</v>
      </c>
      <c r="AU49" s="440">
        <f>'SKU Information'!AU30</f>
        <v>0</v>
      </c>
      <c r="AV49" s="440">
        <f>'SKU Information'!AV30</f>
        <v>0</v>
      </c>
      <c r="AW49" s="440">
        <f>'SKU Information'!AW30</f>
        <v>0</v>
      </c>
      <c r="AX49" s="440">
        <f>'SKU Information'!AX30</f>
        <v>0</v>
      </c>
      <c r="AY49" s="440">
        <f>'SKU Information'!AY30</f>
        <v>0</v>
      </c>
      <c r="AZ49" s="440">
        <f>'SKU Information'!AZ30</f>
        <v>0</v>
      </c>
      <c r="BA49" s="440">
        <f>'SKU Information'!BA30</f>
        <v>0</v>
      </c>
      <c r="BB49" s="440">
        <f>'SKU Information'!BB30</f>
        <v>0</v>
      </c>
    </row>
    <row r="50" spans="1:54" ht="15" customHeight="1" outlineLevel="1" x14ac:dyDescent="0.25">
      <c r="A50" s="379"/>
      <c r="B50" s="75" t="s">
        <v>40</v>
      </c>
      <c r="C50" s="376"/>
      <c r="D50" s="120">
        <f>'SKU Information'!D31</f>
        <v>80.010000000000005</v>
      </c>
      <c r="E50" s="440">
        <f>'SKU Information'!E31</f>
        <v>0</v>
      </c>
      <c r="F50" s="440">
        <f>'SKU Information'!F31</f>
        <v>0</v>
      </c>
      <c r="G50" s="440">
        <f>'SKU Information'!G31</f>
        <v>0</v>
      </c>
      <c r="H50" s="440">
        <f>'SKU Information'!H31</f>
        <v>0</v>
      </c>
      <c r="I50" s="440">
        <f>'SKU Information'!I31</f>
        <v>0</v>
      </c>
      <c r="J50" s="440">
        <f>'SKU Information'!J31</f>
        <v>0</v>
      </c>
      <c r="K50" s="440">
        <f>'SKU Information'!K31</f>
        <v>0</v>
      </c>
      <c r="L50" s="440">
        <f>'SKU Information'!L31</f>
        <v>0</v>
      </c>
      <c r="M50" s="440">
        <f>'SKU Information'!M31</f>
        <v>0</v>
      </c>
      <c r="N50" s="440">
        <f>'SKU Information'!N31</f>
        <v>0</v>
      </c>
      <c r="O50" s="440">
        <f>'SKU Information'!O31</f>
        <v>0</v>
      </c>
      <c r="P50" s="440">
        <f>'SKU Information'!P31</f>
        <v>0</v>
      </c>
      <c r="Q50" s="440">
        <f>'SKU Information'!Q31</f>
        <v>0</v>
      </c>
      <c r="R50" s="440">
        <f>'SKU Information'!R31</f>
        <v>0</v>
      </c>
      <c r="S50" s="440">
        <f>'SKU Information'!S31</f>
        <v>0</v>
      </c>
      <c r="T50" s="440">
        <f>'SKU Information'!T31</f>
        <v>0</v>
      </c>
      <c r="U50" s="440">
        <f>'SKU Information'!U31</f>
        <v>0</v>
      </c>
      <c r="V50" s="440">
        <f>'SKU Information'!V31</f>
        <v>0</v>
      </c>
      <c r="W50" s="440">
        <f>'SKU Information'!W31</f>
        <v>0</v>
      </c>
      <c r="X50" s="440">
        <f>'SKU Information'!X31</f>
        <v>0</v>
      </c>
      <c r="Y50" s="440">
        <f>'SKU Information'!Y31</f>
        <v>0</v>
      </c>
      <c r="Z50" s="440">
        <f>'SKU Information'!Z31</f>
        <v>0</v>
      </c>
      <c r="AA50" s="440">
        <f>'SKU Information'!AA31</f>
        <v>0</v>
      </c>
      <c r="AB50" s="440">
        <f>'SKU Information'!AB31</f>
        <v>0</v>
      </c>
      <c r="AC50" s="440">
        <f>'SKU Information'!AC31</f>
        <v>0</v>
      </c>
      <c r="AD50" s="440">
        <f>'SKU Information'!AD31</f>
        <v>0</v>
      </c>
      <c r="AE50" s="440">
        <f>'SKU Information'!AE31</f>
        <v>0</v>
      </c>
      <c r="AF50" s="440">
        <f>'SKU Information'!AF31</f>
        <v>0</v>
      </c>
      <c r="AG50" s="440">
        <f>'SKU Information'!AG31</f>
        <v>0</v>
      </c>
      <c r="AH50" s="440">
        <f>'SKU Information'!AH31</f>
        <v>0</v>
      </c>
      <c r="AI50" s="440">
        <f>'SKU Information'!AI31</f>
        <v>0</v>
      </c>
      <c r="AJ50" s="440">
        <f>'SKU Information'!AJ31</f>
        <v>0</v>
      </c>
      <c r="AK50" s="440">
        <f>'SKU Information'!AK31</f>
        <v>0</v>
      </c>
      <c r="AL50" s="440">
        <f>'SKU Information'!AL31</f>
        <v>0</v>
      </c>
      <c r="AM50" s="440">
        <f>'SKU Information'!AM31</f>
        <v>0</v>
      </c>
      <c r="AN50" s="440">
        <f>'SKU Information'!AN31</f>
        <v>0</v>
      </c>
      <c r="AO50" s="440">
        <f>'SKU Information'!AO31</f>
        <v>0</v>
      </c>
      <c r="AP50" s="440">
        <f>'SKU Information'!AP31</f>
        <v>0</v>
      </c>
      <c r="AQ50" s="440">
        <f>'SKU Information'!AQ31</f>
        <v>0</v>
      </c>
      <c r="AR50" s="440">
        <f>'SKU Information'!AR31</f>
        <v>0</v>
      </c>
      <c r="AS50" s="440">
        <f>'SKU Information'!AS31</f>
        <v>0</v>
      </c>
      <c r="AT50" s="440">
        <f>'SKU Information'!AT31</f>
        <v>0</v>
      </c>
      <c r="AU50" s="440">
        <f>'SKU Information'!AU31</f>
        <v>0</v>
      </c>
      <c r="AV50" s="440">
        <f>'SKU Information'!AV31</f>
        <v>0</v>
      </c>
      <c r="AW50" s="440">
        <f>'SKU Information'!AW31</f>
        <v>0</v>
      </c>
      <c r="AX50" s="440">
        <f>'SKU Information'!AX31</f>
        <v>0</v>
      </c>
      <c r="AY50" s="440">
        <f>'SKU Information'!AY31</f>
        <v>0</v>
      </c>
      <c r="AZ50" s="440">
        <f>'SKU Information'!AZ31</f>
        <v>0</v>
      </c>
      <c r="BA50" s="440">
        <f>'SKU Information'!BA31</f>
        <v>0</v>
      </c>
      <c r="BB50" s="440">
        <f>'SKU Information'!BB31</f>
        <v>0</v>
      </c>
    </row>
    <row r="51" spans="1:54" ht="15" customHeight="1" outlineLevel="1" x14ac:dyDescent="0.25">
      <c r="A51" s="380"/>
      <c r="B51" s="75" t="s">
        <v>41</v>
      </c>
      <c r="C51" s="376"/>
      <c r="D51" s="120">
        <f>'SKU Information'!D32</f>
        <v>40.005000000000003</v>
      </c>
      <c r="E51" s="440">
        <f>'SKU Information'!E32</f>
        <v>0</v>
      </c>
      <c r="F51" s="440">
        <f>'SKU Information'!F32</f>
        <v>0</v>
      </c>
      <c r="G51" s="440">
        <f>'SKU Information'!G32</f>
        <v>0</v>
      </c>
      <c r="H51" s="440">
        <f>'SKU Information'!H32</f>
        <v>0</v>
      </c>
      <c r="I51" s="440">
        <f>'SKU Information'!I32</f>
        <v>0</v>
      </c>
      <c r="J51" s="440">
        <f>'SKU Information'!J32</f>
        <v>0</v>
      </c>
      <c r="K51" s="440">
        <f>'SKU Information'!K32</f>
        <v>0</v>
      </c>
      <c r="L51" s="440">
        <f>'SKU Information'!L32</f>
        <v>0</v>
      </c>
      <c r="M51" s="440">
        <f>'SKU Information'!M32</f>
        <v>0</v>
      </c>
      <c r="N51" s="440">
        <f>'SKU Information'!N32</f>
        <v>0</v>
      </c>
      <c r="O51" s="440">
        <f>'SKU Information'!O32</f>
        <v>0</v>
      </c>
      <c r="P51" s="440">
        <f>'SKU Information'!P32</f>
        <v>0</v>
      </c>
      <c r="Q51" s="440">
        <f>'SKU Information'!Q32</f>
        <v>0</v>
      </c>
      <c r="R51" s="440">
        <f>'SKU Information'!R32</f>
        <v>0</v>
      </c>
      <c r="S51" s="440">
        <f>'SKU Information'!S32</f>
        <v>0</v>
      </c>
      <c r="T51" s="440">
        <f>'SKU Information'!T32</f>
        <v>0</v>
      </c>
      <c r="U51" s="440">
        <f>'SKU Information'!U32</f>
        <v>0</v>
      </c>
      <c r="V51" s="440">
        <f>'SKU Information'!V32</f>
        <v>0</v>
      </c>
      <c r="W51" s="440">
        <f>'SKU Information'!W32</f>
        <v>0</v>
      </c>
      <c r="X51" s="440">
        <f>'SKU Information'!X32</f>
        <v>0</v>
      </c>
      <c r="Y51" s="440">
        <f>'SKU Information'!Y32</f>
        <v>0</v>
      </c>
      <c r="Z51" s="440">
        <f>'SKU Information'!Z32</f>
        <v>0</v>
      </c>
      <c r="AA51" s="440">
        <f>'SKU Information'!AA32</f>
        <v>0</v>
      </c>
      <c r="AB51" s="440">
        <f>'SKU Information'!AB32</f>
        <v>0</v>
      </c>
      <c r="AC51" s="440">
        <f>'SKU Information'!AC32</f>
        <v>0</v>
      </c>
      <c r="AD51" s="440">
        <f>'SKU Information'!AD32</f>
        <v>0</v>
      </c>
      <c r="AE51" s="440">
        <f>'SKU Information'!AE32</f>
        <v>0</v>
      </c>
      <c r="AF51" s="440">
        <f>'SKU Information'!AF32</f>
        <v>0</v>
      </c>
      <c r="AG51" s="440">
        <f>'SKU Information'!AG32</f>
        <v>0</v>
      </c>
      <c r="AH51" s="440">
        <f>'SKU Information'!AH32</f>
        <v>0</v>
      </c>
      <c r="AI51" s="440">
        <f>'SKU Information'!AI32</f>
        <v>0</v>
      </c>
      <c r="AJ51" s="440">
        <f>'SKU Information'!AJ32</f>
        <v>0</v>
      </c>
      <c r="AK51" s="440">
        <f>'SKU Information'!AK32</f>
        <v>0</v>
      </c>
      <c r="AL51" s="440">
        <f>'SKU Information'!AL32</f>
        <v>0</v>
      </c>
      <c r="AM51" s="440">
        <f>'SKU Information'!AM32</f>
        <v>0</v>
      </c>
      <c r="AN51" s="440">
        <f>'SKU Information'!AN32</f>
        <v>0</v>
      </c>
      <c r="AO51" s="440">
        <f>'SKU Information'!AO32</f>
        <v>0</v>
      </c>
      <c r="AP51" s="440">
        <f>'SKU Information'!AP32</f>
        <v>0</v>
      </c>
      <c r="AQ51" s="440">
        <f>'SKU Information'!AQ32</f>
        <v>0</v>
      </c>
      <c r="AR51" s="440">
        <f>'SKU Information'!AR32</f>
        <v>0</v>
      </c>
      <c r="AS51" s="440">
        <f>'SKU Information'!AS32</f>
        <v>0</v>
      </c>
      <c r="AT51" s="440">
        <f>'SKU Information'!AT32</f>
        <v>0</v>
      </c>
      <c r="AU51" s="440">
        <f>'SKU Information'!AU32</f>
        <v>0</v>
      </c>
      <c r="AV51" s="440">
        <f>'SKU Information'!AV32</f>
        <v>0</v>
      </c>
      <c r="AW51" s="440">
        <f>'SKU Information'!AW32</f>
        <v>0</v>
      </c>
      <c r="AX51" s="440">
        <f>'SKU Information'!AX32</f>
        <v>0</v>
      </c>
      <c r="AY51" s="440">
        <f>'SKU Information'!AY32</f>
        <v>0</v>
      </c>
      <c r="AZ51" s="440">
        <f>'SKU Information'!AZ32</f>
        <v>0</v>
      </c>
      <c r="BA51" s="440">
        <f>'SKU Information'!BA32</f>
        <v>0</v>
      </c>
      <c r="BB51" s="440">
        <f>'SKU Information'!BB32</f>
        <v>0</v>
      </c>
    </row>
    <row r="52" spans="1:54" ht="15" customHeight="1" outlineLevel="1" x14ac:dyDescent="0.25">
      <c r="A52" s="419" t="s">
        <v>42</v>
      </c>
      <c r="B52" s="376"/>
      <c r="C52" s="75" t="s">
        <v>43</v>
      </c>
      <c r="D52" s="115">
        <f>'SKU Information'!D33</f>
        <v>10</v>
      </c>
      <c r="E52" s="428">
        <f>'SKU Information'!E33</f>
        <v>0</v>
      </c>
      <c r="F52" s="428">
        <f>'SKU Information'!F33</f>
        <v>0</v>
      </c>
      <c r="G52" s="428">
        <f>'SKU Information'!G33</f>
        <v>0</v>
      </c>
      <c r="H52" s="428">
        <f>'SKU Information'!H33</f>
        <v>0</v>
      </c>
      <c r="I52" s="428">
        <f>'SKU Information'!I33</f>
        <v>0</v>
      </c>
      <c r="J52" s="428">
        <f>'SKU Information'!J33</f>
        <v>0</v>
      </c>
      <c r="K52" s="428">
        <f>'SKU Information'!K33</f>
        <v>0</v>
      </c>
      <c r="L52" s="428">
        <f>'SKU Information'!L33</f>
        <v>0</v>
      </c>
      <c r="M52" s="428">
        <f>'SKU Information'!M33</f>
        <v>0</v>
      </c>
      <c r="N52" s="428">
        <f>'SKU Information'!N33</f>
        <v>0</v>
      </c>
      <c r="O52" s="428">
        <f>'SKU Information'!O33</f>
        <v>0</v>
      </c>
      <c r="P52" s="428">
        <f>'SKU Information'!P33</f>
        <v>0</v>
      </c>
      <c r="Q52" s="428">
        <f>'SKU Information'!Q33</f>
        <v>0</v>
      </c>
      <c r="R52" s="428">
        <f>'SKU Information'!R33</f>
        <v>0</v>
      </c>
      <c r="S52" s="428">
        <f>'SKU Information'!S33</f>
        <v>0</v>
      </c>
      <c r="T52" s="428">
        <f>'SKU Information'!T33</f>
        <v>0</v>
      </c>
      <c r="U52" s="428">
        <f>'SKU Information'!U33</f>
        <v>0</v>
      </c>
      <c r="V52" s="428">
        <f>'SKU Information'!V33</f>
        <v>0</v>
      </c>
      <c r="W52" s="428">
        <f>'SKU Information'!W33</f>
        <v>0</v>
      </c>
      <c r="X52" s="428">
        <f>'SKU Information'!X33</f>
        <v>0</v>
      </c>
      <c r="Y52" s="428">
        <f>'SKU Information'!Y33</f>
        <v>0</v>
      </c>
      <c r="Z52" s="428">
        <f>'SKU Information'!Z33</f>
        <v>0</v>
      </c>
      <c r="AA52" s="428">
        <f>'SKU Information'!AA33</f>
        <v>0</v>
      </c>
      <c r="AB52" s="428">
        <f>'SKU Information'!AB33</f>
        <v>0</v>
      </c>
      <c r="AC52" s="428">
        <f>'SKU Information'!AC33</f>
        <v>0</v>
      </c>
      <c r="AD52" s="428">
        <f>'SKU Information'!AD33</f>
        <v>0</v>
      </c>
      <c r="AE52" s="428">
        <f>'SKU Information'!AE33</f>
        <v>0</v>
      </c>
      <c r="AF52" s="428">
        <f>'SKU Information'!AF33</f>
        <v>0</v>
      </c>
      <c r="AG52" s="428">
        <f>'SKU Information'!AG33</f>
        <v>0</v>
      </c>
      <c r="AH52" s="428">
        <f>'SKU Information'!AH33</f>
        <v>0</v>
      </c>
      <c r="AI52" s="428">
        <f>'SKU Information'!AI33</f>
        <v>0</v>
      </c>
      <c r="AJ52" s="428">
        <f>'SKU Information'!AJ33</f>
        <v>0</v>
      </c>
      <c r="AK52" s="428">
        <f>'SKU Information'!AK33</f>
        <v>0</v>
      </c>
      <c r="AL52" s="428">
        <f>'SKU Information'!AL33</f>
        <v>0</v>
      </c>
      <c r="AM52" s="428">
        <f>'SKU Information'!AM33</f>
        <v>0</v>
      </c>
      <c r="AN52" s="428">
        <f>'SKU Information'!AN33</f>
        <v>0</v>
      </c>
      <c r="AO52" s="428">
        <f>'SKU Information'!AO33</f>
        <v>0</v>
      </c>
      <c r="AP52" s="428">
        <f>'SKU Information'!AP33</f>
        <v>0</v>
      </c>
      <c r="AQ52" s="428">
        <f>'SKU Information'!AQ33</f>
        <v>0</v>
      </c>
      <c r="AR52" s="428">
        <f>'SKU Information'!AR33</f>
        <v>0</v>
      </c>
      <c r="AS52" s="428">
        <f>'SKU Information'!AS33</f>
        <v>0</v>
      </c>
      <c r="AT52" s="428">
        <f>'SKU Information'!AT33</f>
        <v>0</v>
      </c>
      <c r="AU52" s="428">
        <f>'SKU Information'!AU33</f>
        <v>0</v>
      </c>
      <c r="AV52" s="428">
        <f>'SKU Information'!AV33</f>
        <v>0</v>
      </c>
      <c r="AW52" s="428">
        <f>'SKU Information'!AW33</f>
        <v>0</v>
      </c>
      <c r="AX52" s="428">
        <f>'SKU Information'!AX33</f>
        <v>0</v>
      </c>
      <c r="AY52" s="428">
        <f>'SKU Information'!AY33</f>
        <v>0</v>
      </c>
      <c r="AZ52" s="428">
        <f>'SKU Information'!AZ33</f>
        <v>0</v>
      </c>
      <c r="BA52" s="428">
        <f>'SKU Information'!BA33</f>
        <v>0</v>
      </c>
      <c r="BB52" s="428">
        <f>'SKU Information'!BB33</f>
        <v>0</v>
      </c>
    </row>
    <row r="53" spans="1:54" ht="15" customHeight="1" outlineLevel="1" x14ac:dyDescent="0.25">
      <c r="A53" s="419" t="s">
        <v>44</v>
      </c>
      <c r="B53" s="376"/>
      <c r="C53" s="75" t="s">
        <v>45</v>
      </c>
      <c r="D53" s="115">
        <f>'SKU Information'!D34</f>
        <v>10</v>
      </c>
      <c r="E53" s="428">
        <f>'SKU Information'!E34</f>
        <v>0</v>
      </c>
      <c r="F53" s="428">
        <f>'SKU Information'!F34</f>
        <v>0</v>
      </c>
      <c r="G53" s="428">
        <f>'SKU Information'!G34</f>
        <v>0</v>
      </c>
      <c r="H53" s="428">
        <f>'SKU Information'!H34</f>
        <v>0</v>
      </c>
      <c r="I53" s="428">
        <f>'SKU Information'!I34</f>
        <v>0</v>
      </c>
      <c r="J53" s="428">
        <f>'SKU Information'!J34</f>
        <v>0</v>
      </c>
      <c r="K53" s="428">
        <f>'SKU Information'!K34</f>
        <v>0</v>
      </c>
      <c r="L53" s="428">
        <f>'SKU Information'!L34</f>
        <v>0</v>
      </c>
      <c r="M53" s="428">
        <f>'SKU Information'!M34</f>
        <v>0</v>
      </c>
      <c r="N53" s="428">
        <f>'SKU Information'!N34</f>
        <v>0</v>
      </c>
      <c r="O53" s="428">
        <f>'SKU Information'!O34</f>
        <v>0</v>
      </c>
      <c r="P53" s="428">
        <f>'SKU Information'!P34</f>
        <v>0</v>
      </c>
      <c r="Q53" s="428">
        <f>'SKU Information'!Q34</f>
        <v>0</v>
      </c>
      <c r="R53" s="428">
        <f>'SKU Information'!R34</f>
        <v>0</v>
      </c>
      <c r="S53" s="428">
        <f>'SKU Information'!S34</f>
        <v>0</v>
      </c>
      <c r="T53" s="428">
        <f>'SKU Information'!T34</f>
        <v>0</v>
      </c>
      <c r="U53" s="428">
        <f>'SKU Information'!U34</f>
        <v>0</v>
      </c>
      <c r="V53" s="428">
        <f>'SKU Information'!V34</f>
        <v>0</v>
      </c>
      <c r="W53" s="428">
        <f>'SKU Information'!W34</f>
        <v>0</v>
      </c>
      <c r="X53" s="428">
        <f>'SKU Information'!X34</f>
        <v>0</v>
      </c>
      <c r="Y53" s="428">
        <f>'SKU Information'!Y34</f>
        <v>0</v>
      </c>
      <c r="Z53" s="428">
        <f>'SKU Information'!Z34</f>
        <v>0</v>
      </c>
      <c r="AA53" s="428">
        <f>'SKU Information'!AA34</f>
        <v>0</v>
      </c>
      <c r="AB53" s="428">
        <f>'SKU Information'!AB34</f>
        <v>0</v>
      </c>
      <c r="AC53" s="428">
        <f>'SKU Information'!AC34</f>
        <v>0</v>
      </c>
      <c r="AD53" s="428">
        <f>'SKU Information'!AD34</f>
        <v>0</v>
      </c>
      <c r="AE53" s="428">
        <f>'SKU Information'!AE34</f>
        <v>0</v>
      </c>
      <c r="AF53" s="428">
        <f>'SKU Information'!AF34</f>
        <v>0</v>
      </c>
      <c r="AG53" s="428">
        <f>'SKU Information'!AG34</f>
        <v>0</v>
      </c>
      <c r="AH53" s="428">
        <f>'SKU Information'!AH34</f>
        <v>0</v>
      </c>
      <c r="AI53" s="428">
        <f>'SKU Information'!AI34</f>
        <v>0</v>
      </c>
      <c r="AJ53" s="428">
        <f>'SKU Information'!AJ34</f>
        <v>0</v>
      </c>
      <c r="AK53" s="428">
        <f>'SKU Information'!AK34</f>
        <v>0</v>
      </c>
      <c r="AL53" s="428">
        <f>'SKU Information'!AL34</f>
        <v>0</v>
      </c>
      <c r="AM53" s="428">
        <f>'SKU Information'!AM34</f>
        <v>0</v>
      </c>
      <c r="AN53" s="428">
        <f>'SKU Information'!AN34</f>
        <v>0</v>
      </c>
      <c r="AO53" s="428">
        <f>'SKU Information'!AO34</f>
        <v>0</v>
      </c>
      <c r="AP53" s="428">
        <f>'SKU Information'!AP34</f>
        <v>0</v>
      </c>
      <c r="AQ53" s="428">
        <f>'SKU Information'!AQ34</f>
        <v>0</v>
      </c>
      <c r="AR53" s="428">
        <f>'SKU Information'!AR34</f>
        <v>0</v>
      </c>
      <c r="AS53" s="428">
        <f>'SKU Information'!AS34</f>
        <v>0</v>
      </c>
      <c r="AT53" s="428">
        <f>'SKU Information'!AT34</f>
        <v>0</v>
      </c>
      <c r="AU53" s="428">
        <f>'SKU Information'!AU34</f>
        <v>0</v>
      </c>
      <c r="AV53" s="428">
        <f>'SKU Information'!AV34</f>
        <v>0</v>
      </c>
      <c r="AW53" s="428">
        <f>'SKU Information'!AW34</f>
        <v>0</v>
      </c>
      <c r="AX53" s="428">
        <f>'SKU Information'!AX34</f>
        <v>0</v>
      </c>
      <c r="AY53" s="428">
        <f>'SKU Information'!AY34</f>
        <v>0</v>
      </c>
      <c r="AZ53" s="428">
        <f>'SKU Information'!AZ34</f>
        <v>0</v>
      </c>
      <c r="BA53" s="428">
        <f>'SKU Information'!BA34</f>
        <v>0</v>
      </c>
      <c r="BB53" s="428">
        <f>'SKU Information'!BB34</f>
        <v>0</v>
      </c>
    </row>
    <row r="54" spans="1:54" ht="15" customHeight="1" thickBot="1" x14ac:dyDescent="0.3">
      <c r="A54" s="390" t="s">
        <v>91</v>
      </c>
      <c r="B54" s="391"/>
      <c r="C54" s="391"/>
      <c r="D54" s="121" t="str">
        <f>VLOOKUP(D$1,'Procurement Review'!$B$4:$BD$54,9,FALSE)</f>
        <v>Warehouse</v>
      </c>
      <c r="E54" s="436">
        <f>VLOOKUP(E$1,'Procurement Review'!$B$4:$BD$54,9,FALSE)</f>
        <v>0</v>
      </c>
      <c r="F54" s="436">
        <f>VLOOKUP(F$1,'Procurement Review'!$B$4:$BD$54,9,FALSE)</f>
        <v>0</v>
      </c>
      <c r="G54" s="436">
        <f>VLOOKUP(G$1,'Procurement Review'!$B$4:$BD$54,9,FALSE)</f>
        <v>0</v>
      </c>
      <c r="H54" s="436">
        <f>VLOOKUP(H$1,'Procurement Review'!$B$4:$BD$54,9,FALSE)</f>
        <v>0</v>
      </c>
      <c r="I54" s="436">
        <f>VLOOKUP(I$1,'Procurement Review'!$B$4:$BD$54,9,FALSE)</f>
        <v>0</v>
      </c>
      <c r="J54" s="436">
        <f>VLOOKUP(J$1,'Procurement Review'!$B$4:$BD$54,9,FALSE)</f>
        <v>0</v>
      </c>
      <c r="K54" s="436">
        <f>VLOOKUP(K$1,'Procurement Review'!$B$4:$BD$54,9,FALSE)</f>
        <v>0</v>
      </c>
      <c r="L54" s="436">
        <f>VLOOKUP(L$1,'Procurement Review'!$B$4:$BD$54,9,FALSE)</f>
        <v>0</v>
      </c>
      <c r="M54" s="436">
        <f>VLOOKUP(M$1,'Procurement Review'!$B$4:$BD$54,9,FALSE)</f>
        <v>0</v>
      </c>
      <c r="N54" s="436">
        <f>VLOOKUP(N$1,'Procurement Review'!$B$4:$BD$54,9,FALSE)</f>
        <v>0</v>
      </c>
      <c r="O54" s="436">
        <f>VLOOKUP(O$1,'Procurement Review'!$B$4:$BD$54,9,FALSE)</f>
        <v>0</v>
      </c>
      <c r="P54" s="436">
        <f>VLOOKUP(P$1,'Procurement Review'!$B$4:$BD$54,9,FALSE)</f>
        <v>0</v>
      </c>
      <c r="Q54" s="436">
        <f>VLOOKUP(Q$1,'Procurement Review'!$B$4:$BD$54,9,FALSE)</f>
        <v>0</v>
      </c>
      <c r="R54" s="436">
        <f>VLOOKUP(R$1,'Procurement Review'!$B$4:$BD$54,9,FALSE)</f>
        <v>0</v>
      </c>
      <c r="S54" s="436">
        <f>VLOOKUP(S$1,'Procurement Review'!$B$4:$BD$54,9,FALSE)</f>
        <v>0</v>
      </c>
      <c r="T54" s="436">
        <f>VLOOKUP(T$1,'Procurement Review'!$B$4:$BD$54,9,FALSE)</f>
        <v>0</v>
      </c>
      <c r="U54" s="436">
        <f>VLOOKUP(U$1,'Procurement Review'!$B$4:$BD$54,9,FALSE)</f>
        <v>0</v>
      </c>
      <c r="V54" s="436">
        <f>VLOOKUP(V$1,'Procurement Review'!$B$4:$BD$54,9,FALSE)</f>
        <v>0</v>
      </c>
      <c r="W54" s="436">
        <f>VLOOKUP(W$1,'Procurement Review'!$B$4:$BD$54,9,FALSE)</f>
        <v>0</v>
      </c>
      <c r="X54" s="436">
        <f>VLOOKUP(X$1,'Procurement Review'!$B$4:$BD$54,9,FALSE)</f>
        <v>0</v>
      </c>
      <c r="Y54" s="436">
        <f>VLOOKUP(Y$1,'Procurement Review'!$B$4:$BD$54,9,FALSE)</f>
        <v>0</v>
      </c>
      <c r="Z54" s="436">
        <f>VLOOKUP(Z$1,'Procurement Review'!$B$4:$BD$54,9,FALSE)</f>
        <v>0</v>
      </c>
      <c r="AA54" s="436">
        <f>VLOOKUP(AA$1,'Procurement Review'!$B$4:$BD$54,9,FALSE)</f>
        <v>0</v>
      </c>
      <c r="AB54" s="436">
        <f>VLOOKUP(AB$1,'Procurement Review'!$B$4:$BD$54,9,FALSE)</f>
        <v>0</v>
      </c>
      <c r="AC54" s="436">
        <f>VLOOKUP(AC$1,'Procurement Review'!$B$4:$BD$54,9,FALSE)</f>
        <v>0</v>
      </c>
      <c r="AD54" s="436">
        <f>VLOOKUP(AD$1,'Procurement Review'!$B$4:$BD$54,9,FALSE)</f>
        <v>0</v>
      </c>
      <c r="AE54" s="436">
        <f>VLOOKUP(AE$1,'Procurement Review'!$B$4:$BD$54,9,FALSE)</f>
        <v>0</v>
      </c>
      <c r="AF54" s="436">
        <f>VLOOKUP(AF$1,'Procurement Review'!$B$4:$BD$54,9,FALSE)</f>
        <v>0</v>
      </c>
      <c r="AG54" s="436">
        <f>VLOOKUP(AG$1,'Procurement Review'!$B$4:$BD$54,9,FALSE)</f>
        <v>0</v>
      </c>
      <c r="AH54" s="436">
        <f>VLOOKUP(AH$1,'Procurement Review'!$B$4:$BD$54,9,FALSE)</f>
        <v>0</v>
      </c>
      <c r="AI54" s="436">
        <f>VLOOKUP(AI$1,'Procurement Review'!$B$4:$BD$54,9,FALSE)</f>
        <v>0</v>
      </c>
      <c r="AJ54" s="436">
        <f>VLOOKUP(AJ$1,'Procurement Review'!$B$4:$BD$54,9,FALSE)</f>
        <v>0</v>
      </c>
      <c r="AK54" s="436">
        <f>VLOOKUP(AK$1,'Procurement Review'!$B$4:$BD$54,9,FALSE)</f>
        <v>0</v>
      </c>
      <c r="AL54" s="436">
        <f>VLOOKUP(AL$1,'Procurement Review'!$B$4:$BD$54,9,FALSE)</f>
        <v>0</v>
      </c>
      <c r="AM54" s="436">
        <f>VLOOKUP(AM$1,'Procurement Review'!$B$4:$BD$54,9,FALSE)</f>
        <v>0</v>
      </c>
      <c r="AN54" s="436">
        <f>VLOOKUP(AN$1,'Procurement Review'!$B$4:$BD$54,9,FALSE)</f>
        <v>0</v>
      </c>
      <c r="AO54" s="436">
        <f>VLOOKUP(AO$1,'Procurement Review'!$B$4:$BD$54,9,FALSE)</f>
        <v>0</v>
      </c>
      <c r="AP54" s="436">
        <f>VLOOKUP(AP$1,'Procurement Review'!$B$4:$BD$54,9,FALSE)</f>
        <v>0</v>
      </c>
      <c r="AQ54" s="436">
        <f>VLOOKUP(AQ$1,'Procurement Review'!$B$4:$BD$54,9,FALSE)</f>
        <v>0</v>
      </c>
      <c r="AR54" s="436">
        <f>VLOOKUP(AR$1,'Procurement Review'!$B$4:$BD$54,9,FALSE)</f>
        <v>0</v>
      </c>
      <c r="AS54" s="436">
        <f>VLOOKUP(AS$1,'Procurement Review'!$B$4:$BD$54,9,FALSE)</f>
        <v>0</v>
      </c>
      <c r="AT54" s="436">
        <f>VLOOKUP(AT$1,'Procurement Review'!$B$4:$BD$54,9,FALSE)</f>
        <v>0</v>
      </c>
      <c r="AU54" s="436">
        <f>VLOOKUP(AU$1,'Procurement Review'!$B$4:$BD$54,9,FALSE)</f>
        <v>0</v>
      </c>
      <c r="AV54" s="436">
        <f>VLOOKUP(AV$1,'Procurement Review'!$B$4:$BD$54,9,FALSE)</f>
        <v>0</v>
      </c>
      <c r="AW54" s="436">
        <f>VLOOKUP(AW$1,'Procurement Review'!$B$4:$BD$54,9,FALSE)</f>
        <v>0</v>
      </c>
      <c r="AX54" s="436">
        <f>VLOOKUP(AX$1,'Procurement Review'!$B$4:$BD$54,9,FALSE)</f>
        <v>0</v>
      </c>
      <c r="AY54" s="436">
        <f>VLOOKUP(AY$1,'Procurement Review'!$B$4:$BD$54,9,FALSE)</f>
        <v>0</v>
      </c>
      <c r="AZ54" s="436">
        <f>VLOOKUP(AZ$1,'Procurement Review'!$B$4:$BD$54,9,FALSE)</f>
        <v>0</v>
      </c>
      <c r="BA54" s="436">
        <f>VLOOKUP(BA$1,'Procurement Review'!$B$4:$BD$54,9,FALSE)</f>
        <v>0</v>
      </c>
      <c r="BB54" s="436">
        <f>VLOOKUP(BB$1,'Procurement Review'!$B$4:$BD$54,9,FALSE)</f>
        <v>0</v>
      </c>
    </row>
    <row r="55" spans="1:54" ht="15" customHeight="1" outlineLevel="1" x14ac:dyDescent="0.25">
      <c r="A55" s="406" t="s">
        <v>217</v>
      </c>
      <c r="B55" s="191" t="s">
        <v>38</v>
      </c>
      <c r="C55" s="371" t="s">
        <v>39</v>
      </c>
      <c r="D55" s="192">
        <f>IFERROR(CONVERT('SKU Information'!D30,"cm","in"),"")</f>
        <v>14.700000000000003</v>
      </c>
      <c r="E55" s="441">
        <f>IFERROR(CONVERT('SKU Information'!E30,"cm","in"),"")</f>
        <v>0</v>
      </c>
      <c r="F55" s="441">
        <f>IFERROR(CONVERT('SKU Information'!F30,"cm","in"),"")</f>
        <v>0</v>
      </c>
      <c r="G55" s="441">
        <f>IFERROR(CONVERT('SKU Information'!G30,"cm","in"),"")</f>
        <v>0</v>
      </c>
      <c r="H55" s="441">
        <f>IFERROR(CONVERT('SKU Information'!H30,"cm","in"),"")</f>
        <v>0</v>
      </c>
      <c r="I55" s="441">
        <f>IFERROR(CONVERT('SKU Information'!I30,"cm","in"),"")</f>
        <v>0</v>
      </c>
      <c r="J55" s="441">
        <f>IFERROR(CONVERT('SKU Information'!J30,"cm","in"),"")</f>
        <v>0</v>
      </c>
      <c r="K55" s="441">
        <f>IFERROR(CONVERT('SKU Information'!K30,"cm","in"),"")</f>
        <v>0</v>
      </c>
      <c r="L55" s="441">
        <f>IFERROR(CONVERT('SKU Information'!L30,"cm","in"),"")</f>
        <v>0</v>
      </c>
      <c r="M55" s="441">
        <f>IFERROR(CONVERT('SKU Information'!M30,"cm","in"),"")</f>
        <v>0</v>
      </c>
      <c r="N55" s="441">
        <f>IFERROR(CONVERT('SKU Information'!N30,"cm","in"),"")</f>
        <v>0</v>
      </c>
      <c r="O55" s="441">
        <f>IFERROR(CONVERT('SKU Information'!O30,"cm","in"),"")</f>
        <v>0</v>
      </c>
      <c r="P55" s="441">
        <f>IFERROR(CONVERT('SKU Information'!P30,"cm","in"),"")</f>
        <v>0</v>
      </c>
      <c r="Q55" s="441">
        <f>IFERROR(CONVERT('SKU Information'!Q30,"cm","in"),"")</f>
        <v>0</v>
      </c>
      <c r="R55" s="441">
        <f>IFERROR(CONVERT('SKU Information'!R30,"cm","in"),"")</f>
        <v>0</v>
      </c>
      <c r="S55" s="441">
        <f>IFERROR(CONVERT('SKU Information'!S30,"cm","in"),"")</f>
        <v>0</v>
      </c>
      <c r="T55" s="441">
        <f>IFERROR(CONVERT('SKU Information'!T30,"cm","in"),"")</f>
        <v>0</v>
      </c>
      <c r="U55" s="441">
        <f>IFERROR(CONVERT('SKU Information'!U30,"cm","in"),"")</f>
        <v>0</v>
      </c>
      <c r="V55" s="441">
        <f>IFERROR(CONVERT('SKU Information'!V30,"cm","in"),"")</f>
        <v>0</v>
      </c>
      <c r="W55" s="441">
        <f>IFERROR(CONVERT('SKU Information'!W30,"cm","in"),"")</f>
        <v>0</v>
      </c>
      <c r="X55" s="441">
        <f>IFERROR(CONVERT('SKU Information'!X30,"cm","in"),"")</f>
        <v>0</v>
      </c>
      <c r="Y55" s="441">
        <f>IFERROR(CONVERT('SKU Information'!Y30,"cm","in"),"")</f>
        <v>0</v>
      </c>
      <c r="Z55" s="441">
        <f>IFERROR(CONVERT('SKU Information'!Z30,"cm","in"),"")</f>
        <v>0</v>
      </c>
      <c r="AA55" s="441">
        <f>IFERROR(CONVERT('SKU Information'!AA30,"cm","in"),"")</f>
        <v>0</v>
      </c>
      <c r="AB55" s="441">
        <f>IFERROR(CONVERT('SKU Information'!AB30,"cm","in"),"")</f>
        <v>0</v>
      </c>
      <c r="AC55" s="441">
        <f>IFERROR(CONVERT('SKU Information'!AC30,"cm","in"),"")</f>
        <v>0</v>
      </c>
      <c r="AD55" s="441">
        <f>IFERROR(CONVERT('SKU Information'!AD30,"cm","in"),"")</f>
        <v>0</v>
      </c>
      <c r="AE55" s="441">
        <f>IFERROR(CONVERT('SKU Information'!AE30,"cm","in"),"")</f>
        <v>0</v>
      </c>
      <c r="AF55" s="441">
        <f>IFERROR(CONVERT('SKU Information'!AF30,"cm","in"),"")</f>
        <v>0</v>
      </c>
      <c r="AG55" s="441">
        <f>IFERROR(CONVERT('SKU Information'!AG30,"cm","in"),"")</f>
        <v>0</v>
      </c>
      <c r="AH55" s="441">
        <f>IFERROR(CONVERT('SKU Information'!AH30,"cm","in"),"")</f>
        <v>0</v>
      </c>
      <c r="AI55" s="441">
        <f>IFERROR(CONVERT('SKU Information'!AI30,"cm","in"),"")</f>
        <v>0</v>
      </c>
      <c r="AJ55" s="441">
        <f>IFERROR(CONVERT('SKU Information'!AJ30,"cm","in"),"")</f>
        <v>0</v>
      </c>
      <c r="AK55" s="441">
        <f>IFERROR(CONVERT('SKU Information'!AK30,"cm","in"),"")</f>
        <v>0</v>
      </c>
      <c r="AL55" s="441">
        <f>IFERROR(CONVERT('SKU Information'!AL30,"cm","in"),"")</f>
        <v>0</v>
      </c>
      <c r="AM55" s="441">
        <f>IFERROR(CONVERT('SKU Information'!AM30,"cm","in"),"")</f>
        <v>0</v>
      </c>
      <c r="AN55" s="441">
        <f>IFERROR(CONVERT('SKU Information'!AN30,"cm","in"),"")</f>
        <v>0</v>
      </c>
      <c r="AO55" s="441">
        <f>IFERROR(CONVERT('SKU Information'!AO30,"cm","in"),"")</f>
        <v>0</v>
      </c>
      <c r="AP55" s="441">
        <f>IFERROR(CONVERT('SKU Information'!AP30,"cm","in"),"")</f>
        <v>0</v>
      </c>
      <c r="AQ55" s="441">
        <f>IFERROR(CONVERT('SKU Information'!AQ30,"cm","in"),"")</f>
        <v>0</v>
      </c>
      <c r="AR55" s="441">
        <f>IFERROR(CONVERT('SKU Information'!AR30,"cm","in"),"")</f>
        <v>0</v>
      </c>
      <c r="AS55" s="441">
        <f>IFERROR(CONVERT('SKU Information'!AS30,"cm","in"),"")</f>
        <v>0</v>
      </c>
      <c r="AT55" s="441">
        <f>IFERROR(CONVERT('SKU Information'!AT30,"cm","in"),"")</f>
        <v>0</v>
      </c>
      <c r="AU55" s="441">
        <f>IFERROR(CONVERT('SKU Information'!AU30,"cm","in"),"")</f>
        <v>0</v>
      </c>
      <c r="AV55" s="441">
        <f>IFERROR(CONVERT('SKU Information'!AV30,"cm","in"),"")</f>
        <v>0</v>
      </c>
      <c r="AW55" s="441">
        <f>IFERROR(CONVERT('SKU Information'!AW30,"cm","in"),"")</f>
        <v>0</v>
      </c>
      <c r="AX55" s="441">
        <f>IFERROR(CONVERT('SKU Information'!AX30,"cm","in"),"")</f>
        <v>0</v>
      </c>
      <c r="AY55" s="441">
        <f>IFERROR(CONVERT('SKU Information'!AY30,"cm","in"),"")</f>
        <v>0</v>
      </c>
      <c r="AZ55" s="441">
        <f>IFERROR(CONVERT('SKU Information'!AZ30,"cm","in"),"")</f>
        <v>0</v>
      </c>
      <c r="BA55" s="441">
        <f>IFERROR(CONVERT('SKU Information'!BA30,"cm","in"),"")</f>
        <v>0</v>
      </c>
      <c r="BB55" s="441">
        <f>IFERROR(CONVERT('SKU Information'!BB30,"cm","in"),"")</f>
        <v>0</v>
      </c>
    </row>
    <row r="56" spans="1:54" ht="15" customHeight="1" outlineLevel="1" x14ac:dyDescent="0.25">
      <c r="A56" s="407"/>
      <c r="B56" s="74" t="s">
        <v>40</v>
      </c>
      <c r="C56" s="372"/>
      <c r="D56" s="122">
        <f>IFERROR(CONVERT('SKU Information'!D31,"cm","in"),"")</f>
        <v>31.5</v>
      </c>
      <c r="E56" s="440">
        <f>IFERROR(CONVERT('SKU Information'!E31,"cm","in"),"")</f>
        <v>0</v>
      </c>
      <c r="F56" s="440">
        <f>IFERROR(CONVERT('SKU Information'!F31,"cm","in"),"")</f>
        <v>0</v>
      </c>
      <c r="G56" s="440">
        <f>IFERROR(CONVERT('SKU Information'!G31,"cm","in"),"")</f>
        <v>0</v>
      </c>
      <c r="H56" s="440">
        <f>IFERROR(CONVERT('SKU Information'!H31,"cm","in"),"")</f>
        <v>0</v>
      </c>
      <c r="I56" s="440">
        <f>IFERROR(CONVERT('SKU Information'!I31,"cm","in"),"")</f>
        <v>0</v>
      </c>
      <c r="J56" s="440">
        <f>IFERROR(CONVERT('SKU Information'!J31,"cm","in"),"")</f>
        <v>0</v>
      </c>
      <c r="K56" s="440">
        <f>IFERROR(CONVERT('SKU Information'!K31,"cm","in"),"")</f>
        <v>0</v>
      </c>
      <c r="L56" s="440">
        <f>IFERROR(CONVERT('SKU Information'!L31,"cm","in"),"")</f>
        <v>0</v>
      </c>
      <c r="M56" s="440">
        <f>IFERROR(CONVERT('SKU Information'!M31,"cm","in"),"")</f>
        <v>0</v>
      </c>
      <c r="N56" s="440">
        <f>IFERROR(CONVERT('SKU Information'!N31,"cm","in"),"")</f>
        <v>0</v>
      </c>
      <c r="O56" s="440">
        <f>IFERROR(CONVERT('SKU Information'!O31,"cm","in"),"")</f>
        <v>0</v>
      </c>
      <c r="P56" s="440">
        <f>IFERROR(CONVERT('SKU Information'!P31,"cm","in"),"")</f>
        <v>0</v>
      </c>
      <c r="Q56" s="440">
        <f>IFERROR(CONVERT('SKU Information'!Q31,"cm","in"),"")</f>
        <v>0</v>
      </c>
      <c r="R56" s="440">
        <f>IFERROR(CONVERT('SKU Information'!R31,"cm","in"),"")</f>
        <v>0</v>
      </c>
      <c r="S56" s="440">
        <f>IFERROR(CONVERT('SKU Information'!S31,"cm","in"),"")</f>
        <v>0</v>
      </c>
      <c r="T56" s="440">
        <f>IFERROR(CONVERT('SKU Information'!T31,"cm","in"),"")</f>
        <v>0</v>
      </c>
      <c r="U56" s="440">
        <f>IFERROR(CONVERT('SKU Information'!U31,"cm","in"),"")</f>
        <v>0</v>
      </c>
      <c r="V56" s="440">
        <f>IFERROR(CONVERT('SKU Information'!V31,"cm","in"),"")</f>
        <v>0</v>
      </c>
      <c r="W56" s="440">
        <f>IFERROR(CONVERT('SKU Information'!W31,"cm","in"),"")</f>
        <v>0</v>
      </c>
      <c r="X56" s="440">
        <f>IFERROR(CONVERT('SKU Information'!X31,"cm","in"),"")</f>
        <v>0</v>
      </c>
      <c r="Y56" s="440">
        <f>IFERROR(CONVERT('SKU Information'!Y31,"cm","in"),"")</f>
        <v>0</v>
      </c>
      <c r="Z56" s="440">
        <f>IFERROR(CONVERT('SKU Information'!Z31,"cm","in"),"")</f>
        <v>0</v>
      </c>
      <c r="AA56" s="440">
        <f>IFERROR(CONVERT('SKU Information'!AA31,"cm","in"),"")</f>
        <v>0</v>
      </c>
      <c r="AB56" s="440">
        <f>IFERROR(CONVERT('SKU Information'!AB31,"cm","in"),"")</f>
        <v>0</v>
      </c>
      <c r="AC56" s="440">
        <f>IFERROR(CONVERT('SKU Information'!AC31,"cm","in"),"")</f>
        <v>0</v>
      </c>
      <c r="AD56" s="440">
        <f>IFERROR(CONVERT('SKU Information'!AD31,"cm","in"),"")</f>
        <v>0</v>
      </c>
      <c r="AE56" s="440">
        <f>IFERROR(CONVERT('SKU Information'!AE31,"cm","in"),"")</f>
        <v>0</v>
      </c>
      <c r="AF56" s="440">
        <f>IFERROR(CONVERT('SKU Information'!AF31,"cm","in"),"")</f>
        <v>0</v>
      </c>
      <c r="AG56" s="440">
        <f>IFERROR(CONVERT('SKU Information'!AG31,"cm","in"),"")</f>
        <v>0</v>
      </c>
      <c r="AH56" s="440">
        <f>IFERROR(CONVERT('SKU Information'!AH31,"cm","in"),"")</f>
        <v>0</v>
      </c>
      <c r="AI56" s="440">
        <f>IFERROR(CONVERT('SKU Information'!AI31,"cm","in"),"")</f>
        <v>0</v>
      </c>
      <c r="AJ56" s="440">
        <f>IFERROR(CONVERT('SKU Information'!AJ31,"cm","in"),"")</f>
        <v>0</v>
      </c>
      <c r="AK56" s="440">
        <f>IFERROR(CONVERT('SKU Information'!AK31,"cm","in"),"")</f>
        <v>0</v>
      </c>
      <c r="AL56" s="440">
        <f>IFERROR(CONVERT('SKU Information'!AL31,"cm","in"),"")</f>
        <v>0</v>
      </c>
      <c r="AM56" s="440">
        <f>IFERROR(CONVERT('SKU Information'!AM31,"cm","in"),"")</f>
        <v>0</v>
      </c>
      <c r="AN56" s="440">
        <f>IFERROR(CONVERT('SKU Information'!AN31,"cm","in"),"")</f>
        <v>0</v>
      </c>
      <c r="AO56" s="440">
        <f>IFERROR(CONVERT('SKU Information'!AO31,"cm","in"),"")</f>
        <v>0</v>
      </c>
      <c r="AP56" s="440">
        <f>IFERROR(CONVERT('SKU Information'!AP31,"cm","in"),"")</f>
        <v>0</v>
      </c>
      <c r="AQ56" s="440">
        <f>IFERROR(CONVERT('SKU Information'!AQ31,"cm","in"),"")</f>
        <v>0</v>
      </c>
      <c r="AR56" s="440">
        <f>IFERROR(CONVERT('SKU Information'!AR31,"cm","in"),"")</f>
        <v>0</v>
      </c>
      <c r="AS56" s="440">
        <f>IFERROR(CONVERT('SKU Information'!AS31,"cm","in"),"")</f>
        <v>0</v>
      </c>
      <c r="AT56" s="440">
        <f>IFERROR(CONVERT('SKU Information'!AT31,"cm","in"),"")</f>
        <v>0</v>
      </c>
      <c r="AU56" s="440">
        <f>IFERROR(CONVERT('SKU Information'!AU31,"cm","in"),"")</f>
        <v>0</v>
      </c>
      <c r="AV56" s="440">
        <f>IFERROR(CONVERT('SKU Information'!AV31,"cm","in"),"")</f>
        <v>0</v>
      </c>
      <c r="AW56" s="440">
        <f>IFERROR(CONVERT('SKU Information'!AW31,"cm","in"),"")</f>
        <v>0</v>
      </c>
      <c r="AX56" s="440">
        <f>IFERROR(CONVERT('SKU Information'!AX31,"cm","in"),"")</f>
        <v>0</v>
      </c>
      <c r="AY56" s="440">
        <f>IFERROR(CONVERT('SKU Information'!AY31,"cm","in"),"")</f>
        <v>0</v>
      </c>
      <c r="AZ56" s="440">
        <f>IFERROR(CONVERT('SKU Information'!AZ31,"cm","in"),"")</f>
        <v>0</v>
      </c>
      <c r="BA56" s="440">
        <f>IFERROR(CONVERT('SKU Information'!BA31,"cm","in"),"")</f>
        <v>0</v>
      </c>
      <c r="BB56" s="440">
        <f>IFERROR(CONVERT('SKU Information'!BB31,"cm","in"),"")</f>
        <v>0</v>
      </c>
    </row>
    <row r="57" spans="1:54" ht="15" customHeight="1" outlineLevel="1" x14ac:dyDescent="0.25">
      <c r="A57" s="408"/>
      <c r="B57" s="74" t="s">
        <v>41</v>
      </c>
      <c r="C57" s="372"/>
      <c r="D57" s="122">
        <f>IFERROR(CONVERT('SKU Information'!D32,"cm","in"),"")</f>
        <v>15.75</v>
      </c>
      <c r="E57" s="440">
        <f>IFERROR(CONVERT('SKU Information'!E32,"cm","in"),"")</f>
        <v>0</v>
      </c>
      <c r="F57" s="440">
        <f>IFERROR(CONVERT('SKU Information'!F32,"cm","in"),"")</f>
        <v>0</v>
      </c>
      <c r="G57" s="440">
        <f>IFERROR(CONVERT('SKU Information'!G32,"cm","in"),"")</f>
        <v>0</v>
      </c>
      <c r="H57" s="440">
        <f>IFERROR(CONVERT('SKU Information'!H32,"cm","in"),"")</f>
        <v>0</v>
      </c>
      <c r="I57" s="440">
        <f>IFERROR(CONVERT('SKU Information'!I32,"cm","in"),"")</f>
        <v>0</v>
      </c>
      <c r="J57" s="440">
        <f>IFERROR(CONVERT('SKU Information'!J32,"cm","in"),"")</f>
        <v>0</v>
      </c>
      <c r="K57" s="440">
        <f>IFERROR(CONVERT('SKU Information'!K32,"cm","in"),"")</f>
        <v>0</v>
      </c>
      <c r="L57" s="440">
        <f>IFERROR(CONVERT('SKU Information'!L32,"cm","in"),"")</f>
        <v>0</v>
      </c>
      <c r="M57" s="440">
        <f>IFERROR(CONVERT('SKU Information'!M32,"cm","in"),"")</f>
        <v>0</v>
      </c>
      <c r="N57" s="440">
        <f>IFERROR(CONVERT('SKU Information'!N32,"cm","in"),"")</f>
        <v>0</v>
      </c>
      <c r="O57" s="440">
        <f>IFERROR(CONVERT('SKU Information'!O32,"cm","in"),"")</f>
        <v>0</v>
      </c>
      <c r="P57" s="440">
        <f>IFERROR(CONVERT('SKU Information'!P32,"cm","in"),"")</f>
        <v>0</v>
      </c>
      <c r="Q57" s="440">
        <f>IFERROR(CONVERT('SKU Information'!Q32,"cm","in"),"")</f>
        <v>0</v>
      </c>
      <c r="R57" s="440">
        <f>IFERROR(CONVERT('SKU Information'!R32,"cm","in"),"")</f>
        <v>0</v>
      </c>
      <c r="S57" s="440">
        <f>IFERROR(CONVERT('SKU Information'!S32,"cm","in"),"")</f>
        <v>0</v>
      </c>
      <c r="T57" s="440">
        <f>IFERROR(CONVERT('SKU Information'!T32,"cm","in"),"")</f>
        <v>0</v>
      </c>
      <c r="U57" s="440">
        <f>IFERROR(CONVERT('SKU Information'!U32,"cm","in"),"")</f>
        <v>0</v>
      </c>
      <c r="V57" s="440">
        <f>IFERROR(CONVERT('SKU Information'!V32,"cm","in"),"")</f>
        <v>0</v>
      </c>
      <c r="W57" s="440">
        <f>IFERROR(CONVERT('SKU Information'!W32,"cm","in"),"")</f>
        <v>0</v>
      </c>
      <c r="X57" s="440">
        <f>IFERROR(CONVERT('SKU Information'!X32,"cm","in"),"")</f>
        <v>0</v>
      </c>
      <c r="Y57" s="440">
        <f>IFERROR(CONVERT('SKU Information'!Y32,"cm","in"),"")</f>
        <v>0</v>
      </c>
      <c r="Z57" s="440">
        <f>IFERROR(CONVERT('SKU Information'!Z32,"cm","in"),"")</f>
        <v>0</v>
      </c>
      <c r="AA57" s="440">
        <f>IFERROR(CONVERT('SKU Information'!AA32,"cm","in"),"")</f>
        <v>0</v>
      </c>
      <c r="AB57" s="440">
        <f>IFERROR(CONVERT('SKU Information'!AB32,"cm","in"),"")</f>
        <v>0</v>
      </c>
      <c r="AC57" s="440">
        <f>IFERROR(CONVERT('SKU Information'!AC32,"cm","in"),"")</f>
        <v>0</v>
      </c>
      <c r="AD57" s="440">
        <f>IFERROR(CONVERT('SKU Information'!AD32,"cm","in"),"")</f>
        <v>0</v>
      </c>
      <c r="AE57" s="440">
        <f>IFERROR(CONVERT('SKU Information'!AE32,"cm","in"),"")</f>
        <v>0</v>
      </c>
      <c r="AF57" s="440">
        <f>IFERROR(CONVERT('SKU Information'!AF32,"cm","in"),"")</f>
        <v>0</v>
      </c>
      <c r="AG57" s="440">
        <f>IFERROR(CONVERT('SKU Information'!AG32,"cm","in"),"")</f>
        <v>0</v>
      </c>
      <c r="AH57" s="440">
        <f>IFERROR(CONVERT('SKU Information'!AH32,"cm","in"),"")</f>
        <v>0</v>
      </c>
      <c r="AI57" s="440">
        <f>IFERROR(CONVERT('SKU Information'!AI32,"cm","in"),"")</f>
        <v>0</v>
      </c>
      <c r="AJ57" s="440">
        <f>IFERROR(CONVERT('SKU Information'!AJ32,"cm","in"),"")</f>
        <v>0</v>
      </c>
      <c r="AK57" s="440">
        <f>IFERROR(CONVERT('SKU Information'!AK32,"cm","in"),"")</f>
        <v>0</v>
      </c>
      <c r="AL57" s="440">
        <f>IFERROR(CONVERT('SKU Information'!AL32,"cm","in"),"")</f>
        <v>0</v>
      </c>
      <c r="AM57" s="440">
        <f>IFERROR(CONVERT('SKU Information'!AM32,"cm","in"),"")</f>
        <v>0</v>
      </c>
      <c r="AN57" s="440">
        <f>IFERROR(CONVERT('SKU Information'!AN32,"cm","in"),"")</f>
        <v>0</v>
      </c>
      <c r="AO57" s="440">
        <f>IFERROR(CONVERT('SKU Information'!AO32,"cm","in"),"")</f>
        <v>0</v>
      </c>
      <c r="AP57" s="440">
        <f>IFERROR(CONVERT('SKU Information'!AP32,"cm","in"),"")</f>
        <v>0</v>
      </c>
      <c r="AQ57" s="440">
        <f>IFERROR(CONVERT('SKU Information'!AQ32,"cm","in"),"")</f>
        <v>0</v>
      </c>
      <c r="AR57" s="440">
        <f>IFERROR(CONVERT('SKU Information'!AR32,"cm","in"),"")</f>
        <v>0</v>
      </c>
      <c r="AS57" s="440">
        <f>IFERROR(CONVERT('SKU Information'!AS32,"cm","in"),"")</f>
        <v>0</v>
      </c>
      <c r="AT57" s="440">
        <f>IFERROR(CONVERT('SKU Information'!AT32,"cm","in"),"")</f>
        <v>0</v>
      </c>
      <c r="AU57" s="440">
        <f>IFERROR(CONVERT('SKU Information'!AU32,"cm","in"),"")</f>
        <v>0</v>
      </c>
      <c r="AV57" s="440">
        <f>IFERROR(CONVERT('SKU Information'!AV32,"cm","in"),"")</f>
        <v>0</v>
      </c>
      <c r="AW57" s="440">
        <f>IFERROR(CONVERT('SKU Information'!AW32,"cm","in"),"")</f>
        <v>0</v>
      </c>
      <c r="AX57" s="440">
        <f>IFERROR(CONVERT('SKU Information'!AX32,"cm","in"),"")</f>
        <v>0</v>
      </c>
      <c r="AY57" s="440">
        <f>IFERROR(CONVERT('SKU Information'!AY32,"cm","in"),"")</f>
        <v>0</v>
      </c>
      <c r="AZ57" s="440">
        <f>IFERROR(CONVERT('SKU Information'!AZ32,"cm","in"),"")</f>
        <v>0</v>
      </c>
      <c r="BA57" s="440">
        <f>IFERROR(CONVERT('SKU Information'!BA32,"cm","in"),"")</f>
        <v>0</v>
      </c>
      <c r="BB57" s="440">
        <f>IFERROR(CONVERT('SKU Information'!BB32,"cm","in"),"")</f>
        <v>0</v>
      </c>
    </row>
    <row r="58" spans="1:54" ht="15" customHeight="1" outlineLevel="1" x14ac:dyDescent="0.25">
      <c r="A58" s="392" t="s">
        <v>42</v>
      </c>
      <c r="B58" s="372"/>
      <c r="C58" s="74" t="s">
        <v>43</v>
      </c>
      <c r="D58" s="115">
        <f>'SKU Information'!D33</f>
        <v>10</v>
      </c>
      <c r="E58" s="428" t="str">
        <f>TRIM('SKU Information'!E33)</f>
        <v/>
      </c>
      <c r="F58" s="428" t="str">
        <f>TRIM('SKU Information'!F33)</f>
        <v/>
      </c>
      <c r="G58" s="428" t="str">
        <f>TRIM('SKU Information'!G33)</f>
        <v/>
      </c>
      <c r="H58" s="428" t="str">
        <f>TRIM('SKU Information'!H33)</f>
        <v/>
      </c>
      <c r="I58" s="428" t="str">
        <f>TRIM('SKU Information'!I33)</f>
        <v/>
      </c>
      <c r="J58" s="428" t="str">
        <f>TRIM('SKU Information'!J33)</f>
        <v/>
      </c>
      <c r="K58" s="428" t="str">
        <f>TRIM('SKU Information'!K33)</f>
        <v/>
      </c>
      <c r="L58" s="428" t="str">
        <f>TRIM('SKU Information'!L33)</f>
        <v/>
      </c>
      <c r="M58" s="428" t="str">
        <f>TRIM('SKU Information'!M33)</f>
        <v/>
      </c>
      <c r="N58" s="428" t="str">
        <f>TRIM('SKU Information'!N33)</f>
        <v/>
      </c>
      <c r="O58" s="428" t="str">
        <f>TRIM('SKU Information'!O33)</f>
        <v/>
      </c>
      <c r="P58" s="428" t="str">
        <f>TRIM('SKU Information'!P33)</f>
        <v/>
      </c>
      <c r="Q58" s="428" t="str">
        <f>TRIM('SKU Information'!Q33)</f>
        <v/>
      </c>
      <c r="R58" s="428" t="str">
        <f>TRIM('SKU Information'!R33)</f>
        <v/>
      </c>
      <c r="S58" s="428" t="str">
        <f>TRIM('SKU Information'!S33)</f>
        <v/>
      </c>
      <c r="T58" s="428" t="str">
        <f>TRIM('SKU Information'!T33)</f>
        <v/>
      </c>
      <c r="U58" s="428" t="str">
        <f>TRIM('SKU Information'!U33)</f>
        <v/>
      </c>
      <c r="V58" s="428" t="str">
        <f>TRIM('SKU Information'!V33)</f>
        <v/>
      </c>
      <c r="W58" s="428" t="str">
        <f>TRIM('SKU Information'!W33)</f>
        <v/>
      </c>
      <c r="X58" s="428" t="str">
        <f>TRIM('SKU Information'!X33)</f>
        <v/>
      </c>
      <c r="Y58" s="428" t="str">
        <f>TRIM('SKU Information'!Y33)</f>
        <v/>
      </c>
      <c r="Z58" s="428" t="str">
        <f>TRIM('SKU Information'!Z33)</f>
        <v/>
      </c>
      <c r="AA58" s="428" t="str">
        <f>TRIM('SKU Information'!AA33)</f>
        <v/>
      </c>
      <c r="AB58" s="428" t="str">
        <f>TRIM('SKU Information'!AB33)</f>
        <v/>
      </c>
      <c r="AC58" s="428" t="str">
        <f>TRIM('SKU Information'!AC33)</f>
        <v/>
      </c>
      <c r="AD58" s="428" t="str">
        <f>TRIM('SKU Information'!AD33)</f>
        <v/>
      </c>
      <c r="AE58" s="428" t="str">
        <f>TRIM('SKU Information'!AE33)</f>
        <v/>
      </c>
      <c r="AF58" s="428" t="str">
        <f>TRIM('SKU Information'!AF33)</f>
        <v/>
      </c>
      <c r="AG58" s="428" t="str">
        <f>TRIM('SKU Information'!AG33)</f>
        <v/>
      </c>
      <c r="AH58" s="428" t="str">
        <f>TRIM('SKU Information'!AH33)</f>
        <v/>
      </c>
      <c r="AI58" s="428" t="str">
        <f>TRIM('SKU Information'!AI33)</f>
        <v/>
      </c>
      <c r="AJ58" s="428" t="str">
        <f>TRIM('SKU Information'!AJ33)</f>
        <v/>
      </c>
      <c r="AK58" s="428" t="str">
        <f>TRIM('SKU Information'!AK33)</f>
        <v/>
      </c>
      <c r="AL58" s="428" t="str">
        <f>TRIM('SKU Information'!AL33)</f>
        <v/>
      </c>
      <c r="AM58" s="428" t="str">
        <f>TRIM('SKU Information'!AM33)</f>
        <v/>
      </c>
      <c r="AN58" s="428" t="str">
        <f>TRIM('SKU Information'!AN33)</f>
        <v/>
      </c>
      <c r="AO58" s="428" t="str">
        <f>TRIM('SKU Information'!AO33)</f>
        <v/>
      </c>
      <c r="AP58" s="428" t="str">
        <f>TRIM('SKU Information'!AP33)</f>
        <v/>
      </c>
      <c r="AQ58" s="428" t="str">
        <f>TRIM('SKU Information'!AQ33)</f>
        <v/>
      </c>
      <c r="AR58" s="428" t="str">
        <f>TRIM('SKU Information'!AR33)</f>
        <v/>
      </c>
      <c r="AS58" s="428" t="str">
        <f>TRIM('SKU Information'!AS33)</f>
        <v/>
      </c>
      <c r="AT58" s="428" t="str">
        <f>TRIM('SKU Information'!AT33)</f>
        <v/>
      </c>
      <c r="AU58" s="428" t="str">
        <f>TRIM('SKU Information'!AU33)</f>
        <v/>
      </c>
      <c r="AV58" s="428" t="str">
        <f>TRIM('SKU Information'!AV33)</f>
        <v/>
      </c>
      <c r="AW58" s="428" t="str">
        <f>TRIM('SKU Information'!AW33)</f>
        <v/>
      </c>
      <c r="AX58" s="428" t="str">
        <f>TRIM('SKU Information'!AX33)</f>
        <v/>
      </c>
      <c r="AY58" s="428" t="str">
        <f>TRIM('SKU Information'!AY33)</f>
        <v/>
      </c>
      <c r="AZ58" s="428" t="str">
        <f>TRIM('SKU Information'!AZ33)</f>
        <v/>
      </c>
      <c r="BA58" s="428" t="str">
        <f>TRIM('SKU Information'!BA33)</f>
        <v/>
      </c>
      <c r="BB58" s="428" t="str">
        <f>TRIM('SKU Information'!BB33)</f>
        <v/>
      </c>
    </row>
    <row r="59" spans="1:54" ht="15" customHeight="1" outlineLevel="1" x14ac:dyDescent="0.25">
      <c r="A59" s="392" t="s">
        <v>44</v>
      </c>
      <c r="B59" s="372"/>
      <c r="C59" s="74" t="s">
        <v>45</v>
      </c>
      <c r="D59" s="123">
        <f>'SKU Information'!D34</f>
        <v>10</v>
      </c>
      <c r="E59" s="428">
        <f>'SKU Information'!E34</f>
        <v>0</v>
      </c>
      <c r="F59" s="428">
        <f>'SKU Information'!F34</f>
        <v>0</v>
      </c>
      <c r="G59" s="428">
        <f>'SKU Information'!G34</f>
        <v>0</v>
      </c>
      <c r="H59" s="428">
        <f>'SKU Information'!H34</f>
        <v>0</v>
      </c>
      <c r="I59" s="428">
        <f>'SKU Information'!I34</f>
        <v>0</v>
      </c>
      <c r="J59" s="428">
        <f>'SKU Information'!J34</f>
        <v>0</v>
      </c>
      <c r="K59" s="428">
        <f>'SKU Information'!K34</f>
        <v>0</v>
      </c>
      <c r="L59" s="428">
        <f>'SKU Information'!L34</f>
        <v>0</v>
      </c>
      <c r="M59" s="428">
        <f>'SKU Information'!M34</f>
        <v>0</v>
      </c>
      <c r="N59" s="428">
        <f>'SKU Information'!N34</f>
        <v>0</v>
      </c>
      <c r="O59" s="428">
        <f>'SKU Information'!O34</f>
        <v>0</v>
      </c>
      <c r="P59" s="428">
        <f>'SKU Information'!P34</f>
        <v>0</v>
      </c>
      <c r="Q59" s="428">
        <f>'SKU Information'!Q34</f>
        <v>0</v>
      </c>
      <c r="R59" s="428">
        <f>'SKU Information'!R34</f>
        <v>0</v>
      </c>
      <c r="S59" s="428">
        <f>'SKU Information'!S34</f>
        <v>0</v>
      </c>
      <c r="T59" s="428">
        <f>'SKU Information'!T34</f>
        <v>0</v>
      </c>
      <c r="U59" s="428">
        <f>'SKU Information'!U34</f>
        <v>0</v>
      </c>
      <c r="V59" s="428">
        <f>'SKU Information'!V34</f>
        <v>0</v>
      </c>
      <c r="W59" s="428">
        <f>'SKU Information'!W34</f>
        <v>0</v>
      </c>
      <c r="X59" s="428">
        <f>'SKU Information'!X34</f>
        <v>0</v>
      </c>
      <c r="Y59" s="428">
        <f>'SKU Information'!Y34</f>
        <v>0</v>
      </c>
      <c r="Z59" s="428">
        <f>'SKU Information'!Z34</f>
        <v>0</v>
      </c>
      <c r="AA59" s="428">
        <f>'SKU Information'!AA34</f>
        <v>0</v>
      </c>
      <c r="AB59" s="428">
        <f>'SKU Information'!AB34</f>
        <v>0</v>
      </c>
      <c r="AC59" s="428">
        <f>'SKU Information'!AC34</f>
        <v>0</v>
      </c>
      <c r="AD59" s="428">
        <f>'SKU Information'!AD34</f>
        <v>0</v>
      </c>
      <c r="AE59" s="428">
        <f>'SKU Information'!AE34</f>
        <v>0</v>
      </c>
      <c r="AF59" s="428">
        <f>'SKU Information'!AF34</f>
        <v>0</v>
      </c>
      <c r="AG59" s="428">
        <f>'SKU Information'!AG34</f>
        <v>0</v>
      </c>
      <c r="AH59" s="428">
        <f>'SKU Information'!AH34</f>
        <v>0</v>
      </c>
      <c r="AI59" s="428">
        <f>'SKU Information'!AI34</f>
        <v>0</v>
      </c>
      <c r="AJ59" s="428">
        <f>'SKU Information'!AJ34</f>
        <v>0</v>
      </c>
      <c r="AK59" s="428">
        <f>'SKU Information'!AK34</f>
        <v>0</v>
      </c>
      <c r="AL59" s="428">
        <f>'SKU Information'!AL34</f>
        <v>0</v>
      </c>
      <c r="AM59" s="428">
        <f>'SKU Information'!AM34</f>
        <v>0</v>
      </c>
      <c r="AN59" s="428">
        <f>'SKU Information'!AN34</f>
        <v>0</v>
      </c>
      <c r="AO59" s="428">
        <f>'SKU Information'!AO34</f>
        <v>0</v>
      </c>
      <c r="AP59" s="428">
        <f>'SKU Information'!AP34</f>
        <v>0</v>
      </c>
      <c r="AQ59" s="428">
        <f>'SKU Information'!AQ34</f>
        <v>0</v>
      </c>
      <c r="AR59" s="428">
        <f>'SKU Information'!AR34</f>
        <v>0</v>
      </c>
      <c r="AS59" s="428">
        <f>'SKU Information'!AS34</f>
        <v>0</v>
      </c>
      <c r="AT59" s="428">
        <f>'SKU Information'!AT34</f>
        <v>0</v>
      </c>
      <c r="AU59" s="428">
        <f>'SKU Information'!AU34</f>
        <v>0</v>
      </c>
      <c r="AV59" s="428">
        <f>'SKU Information'!AV34</f>
        <v>0</v>
      </c>
      <c r="AW59" s="428">
        <f>'SKU Information'!AW34</f>
        <v>0</v>
      </c>
      <c r="AX59" s="428">
        <f>'SKU Information'!AX34</f>
        <v>0</v>
      </c>
      <c r="AY59" s="428">
        <f>'SKU Information'!AY34</f>
        <v>0</v>
      </c>
      <c r="AZ59" s="428">
        <f>'SKU Information'!AZ34</f>
        <v>0</v>
      </c>
      <c r="BA59" s="428">
        <f>'SKU Information'!BA34</f>
        <v>0</v>
      </c>
      <c r="BB59" s="428">
        <f>'SKU Information'!BB34</f>
        <v>0</v>
      </c>
    </row>
    <row r="60" spans="1:54" ht="15" customHeight="1" outlineLevel="1" x14ac:dyDescent="0.25">
      <c r="A60" s="392" t="s">
        <v>46</v>
      </c>
      <c r="B60" s="372"/>
      <c r="C60" s="372"/>
      <c r="D60" s="115">
        <f>'SKU Information'!D35</f>
        <v>100</v>
      </c>
      <c r="E60" s="428" t="str">
        <f>TRIM('SKU Information'!E35)</f>
        <v>0</v>
      </c>
      <c r="F60" s="428" t="str">
        <f>TRIM('SKU Information'!F35)</f>
        <v>0</v>
      </c>
      <c r="G60" s="428" t="str">
        <f>TRIM('SKU Information'!G35)</f>
        <v>0</v>
      </c>
      <c r="H60" s="428" t="str">
        <f>TRIM('SKU Information'!H35)</f>
        <v>0</v>
      </c>
      <c r="I60" s="428" t="str">
        <f>TRIM('SKU Information'!I35)</f>
        <v>0</v>
      </c>
      <c r="J60" s="428" t="str">
        <f>TRIM('SKU Information'!J35)</f>
        <v>0</v>
      </c>
      <c r="K60" s="428" t="str">
        <f>TRIM('SKU Information'!K35)</f>
        <v>0</v>
      </c>
      <c r="L60" s="428" t="str">
        <f>TRIM('SKU Information'!L35)</f>
        <v>0</v>
      </c>
      <c r="M60" s="428" t="str">
        <f>TRIM('SKU Information'!M35)</f>
        <v>0</v>
      </c>
      <c r="N60" s="428" t="str">
        <f>TRIM('SKU Information'!N35)</f>
        <v>0</v>
      </c>
      <c r="O60" s="428" t="str">
        <f>TRIM('SKU Information'!O35)</f>
        <v>0</v>
      </c>
      <c r="P60" s="428" t="str">
        <f>TRIM('SKU Information'!P35)</f>
        <v>0</v>
      </c>
      <c r="Q60" s="428" t="str">
        <f>TRIM('SKU Information'!Q35)</f>
        <v>0</v>
      </c>
      <c r="R60" s="428" t="str">
        <f>TRIM('SKU Information'!R35)</f>
        <v>0</v>
      </c>
      <c r="S60" s="428" t="str">
        <f>TRIM('SKU Information'!S35)</f>
        <v>0</v>
      </c>
      <c r="T60" s="428" t="str">
        <f>TRIM('SKU Information'!T35)</f>
        <v>0</v>
      </c>
      <c r="U60" s="428" t="str">
        <f>TRIM('SKU Information'!U35)</f>
        <v>0</v>
      </c>
      <c r="V60" s="428" t="str">
        <f>TRIM('SKU Information'!V35)</f>
        <v>0</v>
      </c>
      <c r="W60" s="428" t="str">
        <f>TRIM('SKU Information'!W35)</f>
        <v>0</v>
      </c>
      <c r="X60" s="428" t="str">
        <f>TRIM('SKU Information'!X35)</f>
        <v>0</v>
      </c>
      <c r="Y60" s="428" t="str">
        <f>TRIM('SKU Information'!Y35)</f>
        <v>0</v>
      </c>
      <c r="Z60" s="428" t="str">
        <f>TRIM('SKU Information'!Z35)</f>
        <v>0</v>
      </c>
      <c r="AA60" s="428" t="str">
        <f>TRIM('SKU Information'!AA35)</f>
        <v>0</v>
      </c>
      <c r="AB60" s="428" t="str">
        <f>TRIM('SKU Information'!AB35)</f>
        <v>0</v>
      </c>
      <c r="AC60" s="428" t="str">
        <f>TRIM('SKU Information'!AC35)</f>
        <v>0</v>
      </c>
      <c r="AD60" s="428" t="str">
        <f>TRIM('SKU Information'!AD35)</f>
        <v>0</v>
      </c>
      <c r="AE60" s="428" t="str">
        <f>TRIM('SKU Information'!AE35)</f>
        <v>0</v>
      </c>
      <c r="AF60" s="428" t="str">
        <f>TRIM('SKU Information'!AF35)</f>
        <v>0</v>
      </c>
      <c r="AG60" s="428" t="str">
        <f>TRIM('SKU Information'!AG35)</f>
        <v>0</v>
      </c>
      <c r="AH60" s="428" t="str">
        <f>TRIM('SKU Information'!AH35)</f>
        <v>0</v>
      </c>
      <c r="AI60" s="428" t="str">
        <f>TRIM('SKU Information'!AI35)</f>
        <v>0</v>
      </c>
      <c r="AJ60" s="428" t="str">
        <f>TRIM('SKU Information'!AJ35)</f>
        <v>0</v>
      </c>
      <c r="AK60" s="428" t="str">
        <f>TRIM('SKU Information'!AK35)</f>
        <v>0</v>
      </c>
      <c r="AL60" s="428" t="str">
        <f>TRIM('SKU Information'!AL35)</f>
        <v>0</v>
      </c>
      <c r="AM60" s="428" t="str">
        <f>TRIM('SKU Information'!AM35)</f>
        <v>0</v>
      </c>
      <c r="AN60" s="428" t="str">
        <f>TRIM('SKU Information'!AN35)</f>
        <v>0</v>
      </c>
      <c r="AO60" s="428" t="str">
        <f>TRIM('SKU Information'!AO35)</f>
        <v>0</v>
      </c>
      <c r="AP60" s="428" t="str">
        <f>TRIM('SKU Information'!AP35)</f>
        <v>0</v>
      </c>
      <c r="AQ60" s="428" t="str">
        <f>TRIM('SKU Information'!AQ35)</f>
        <v>0</v>
      </c>
      <c r="AR60" s="428" t="str">
        <f>TRIM('SKU Information'!AR35)</f>
        <v>0</v>
      </c>
      <c r="AS60" s="428" t="str">
        <f>TRIM('SKU Information'!AS35)</f>
        <v>0</v>
      </c>
      <c r="AT60" s="428" t="str">
        <f>TRIM('SKU Information'!AT35)</f>
        <v>0</v>
      </c>
      <c r="AU60" s="428" t="str">
        <f>TRIM('SKU Information'!AU35)</f>
        <v>0</v>
      </c>
      <c r="AV60" s="428" t="str">
        <f>TRIM('SKU Information'!AV35)</f>
        <v>0</v>
      </c>
      <c r="AW60" s="428" t="str">
        <f>TRIM('SKU Information'!AW35)</f>
        <v>0</v>
      </c>
      <c r="AX60" s="428" t="str">
        <f>TRIM('SKU Information'!AX35)</f>
        <v>0</v>
      </c>
      <c r="AY60" s="428" t="str">
        <f>TRIM('SKU Information'!AY35)</f>
        <v>0</v>
      </c>
      <c r="AZ60" s="428" t="str">
        <f>TRIM('SKU Information'!AZ35)</f>
        <v>0</v>
      </c>
      <c r="BA60" s="428" t="str">
        <f>TRIM('SKU Information'!BA35)</f>
        <v>0</v>
      </c>
      <c r="BB60" s="428" t="str">
        <f>TRIM('SKU Information'!BB35)</f>
        <v>0</v>
      </c>
    </row>
    <row r="61" spans="1:54" ht="15" customHeight="1" outlineLevel="1" x14ac:dyDescent="0.25">
      <c r="A61" s="403" t="s">
        <v>47</v>
      </c>
      <c r="B61" s="404"/>
      <c r="C61" s="76" t="s">
        <v>83</v>
      </c>
      <c r="D61" s="115" t="str">
        <f>'SKU Information'!D36</f>
        <v>-</v>
      </c>
      <c r="E61" s="428" t="str">
        <f>TRIM('SKU Information'!E36)</f>
        <v/>
      </c>
      <c r="F61" s="428" t="str">
        <f>TRIM('SKU Information'!F36)</f>
        <v/>
      </c>
      <c r="G61" s="428" t="str">
        <f>TRIM('SKU Information'!G36)</f>
        <v/>
      </c>
      <c r="H61" s="428" t="str">
        <f>TRIM('SKU Information'!H36)</f>
        <v/>
      </c>
      <c r="I61" s="428" t="str">
        <f>TRIM('SKU Information'!I36)</f>
        <v/>
      </c>
      <c r="J61" s="428" t="str">
        <f>TRIM('SKU Information'!J36)</f>
        <v/>
      </c>
      <c r="K61" s="428" t="str">
        <f>TRIM('SKU Information'!K36)</f>
        <v/>
      </c>
      <c r="L61" s="428" t="str">
        <f>TRIM('SKU Information'!L36)</f>
        <v/>
      </c>
      <c r="M61" s="428" t="str">
        <f>TRIM('SKU Information'!M36)</f>
        <v/>
      </c>
      <c r="N61" s="428" t="str">
        <f>TRIM('SKU Information'!N36)</f>
        <v/>
      </c>
      <c r="O61" s="428" t="str">
        <f>TRIM('SKU Information'!O36)</f>
        <v/>
      </c>
      <c r="P61" s="428" t="str">
        <f>TRIM('SKU Information'!P36)</f>
        <v/>
      </c>
      <c r="Q61" s="428" t="str">
        <f>TRIM('SKU Information'!Q36)</f>
        <v/>
      </c>
      <c r="R61" s="428" t="str">
        <f>TRIM('SKU Information'!R36)</f>
        <v/>
      </c>
      <c r="S61" s="428" t="str">
        <f>TRIM('SKU Information'!S36)</f>
        <v/>
      </c>
      <c r="T61" s="428" t="str">
        <f>TRIM('SKU Information'!T36)</f>
        <v/>
      </c>
      <c r="U61" s="428" t="str">
        <f>TRIM('SKU Information'!U36)</f>
        <v/>
      </c>
      <c r="V61" s="428" t="str">
        <f>TRIM('SKU Information'!V36)</f>
        <v/>
      </c>
      <c r="W61" s="428" t="str">
        <f>TRIM('SKU Information'!W36)</f>
        <v/>
      </c>
      <c r="X61" s="428" t="str">
        <f>TRIM('SKU Information'!X36)</f>
        <v/>
      </c>
      <c r="Y61" s="428" t="str">
        <f>TRIM('SKU Information'!Y36)</f>
        <v/>
      </c>
      <c r="Z61" s="428" t="str">
        <f>TRIM('SKU Information'!Z36)</f>
        <v/>
      </c>
      <c r="AA61" s="428" t="str">
        <f>TRIM('SKU Information'!AA36)</f>
        <v/>
      </c>
      <c r="AB61" s="428" t="str">
        <f>TRIM('SKU Information'!AB36)</f>
        <v/>
      </c>
      <c r="AC61" s="428" t="str">
        <f>TRIM('SKU Information'!AC36)</f>
        <v/>
      </c>
      <c r="AD61" s="428" t="str">
        <f>TRIM('SKU Information'!AD36)</f>
        <v/>
      </c>
      <c r="AE61" s="428" t="str">
        <f>TRIM('SKU Information'!AE36)</f>
        <v/>
      </c>
      <c r="AF61" s="428" t="str">
        <f>TRIM('SKU Information'!AF36)</f>
        <v/>
      </c>
      <c r="AG61" s="428" t="str">
        <f>TRIM('SKU Information'!AG36)</f>
        <v/>
      </c>
      <c r="AH61" s="428" t="str">
        <f>TRIM('SKU Information'!AH36)</f>
        <v/>
      </c>
      <c r="AI61" s="428" t="str">
        <f>TRIM('SKU Information'!AI36)</f>
        <v/>
      </c>
      <c r="AJ61" s="428" t="str">
        <f>TRIM('SKU Information'!AJ36)</f>
        <v/>
      </c>
      <c r="AK61" s="428" t="str">
        <f>TRIM('SKU Information'!AK36)</f>
        <v/>
      </c>
      <c r="AL61" s="428" t="str">
        <f>TRIM('SKU Information'!AL36)</f>
        <v/>
      </c>
      <c r="AM61" s="428" t="str">
        <f>TRIM('SKU Information'!AM36)</f>
        <v/>
      </c>
      <c r="AN61" s="428" t="str">
        <f>TRIM('SKU Information'!AN36)</f>
        <v/>
      </c>
      <c r="AO61" s="428" t="str">
        <f>TRIM('SKU Information'!AO36)</f>
        <v/>
      </c>
      <c r="AP61" s="428" t="str">
        <f>TRIM('SKU Information'!AP36)</f>
        <v/>
      </c>
      <c r="AQ61" s="428" t="str">
        <f>TRIM('SKU Information'!AQ36)</f>
        <v/>
      </c>
      <c r="AR61" s="428" t="str">
        <f>TRIM('SKU Information'!AR36)</f>
        <v/>
      </c>
      <c r="AS61" s="428" t="str">
        <f>TRIM('SKU Information'!AS36)</f>
        <v/>
      </c>
      <c r="AT61" s="428" t="str">
        <f>TRIM('SKU Information'!AT36)</f>
        <v/>
      </c>
      <c r="AU61" s="428" t="str">
        <f>TRIM('SKU Information'!AU36)</f>
        <v/>
      </c>
      <c r="AV61" s="428" t="str">
        <f>TRIM('SKU Information'!AV36)</f>
        <v/>
      </c>
      <c r="AW61" s="428" t="str">
        <f>TRIM('SKU Information'!AW36)</f>
        <v/>
      </c>
      <c r="AX61" s="428" t="str">
        <f>TRIM('SKU Information'!AX36)</f>
        <v/>
      </c>
      <c r="AY61" s="428" t="str">
        <f>TRIM('SKU Information'!AY36)</f>
        <v/>
      </c>
      <c r="AZ61" s="428" t="str">
        <f>TRIM('SKU Information'!AZ36)</f>
        <v/>
      </c>
      <c r="BA61" s="428" t="str">
        <f>TRIM('SKU Information'!BA36)</f>
        <v/>
      </c>
      <c r="BB61" s="428" t="str">
        <f>TRIM('SKU Information'!BB36)</f>
        <v/>
      </c>
    </row>
    <row r="62" spans="1:54" ht="15" customHeight="1" outlineLevel="1" x14ac:dyDescent="0.25">
      <c r="A62" s="403" t="s">
        <v>48</v>
      </c>
      <c r="B62" s="404"/>
      <c r="C62" s="76" t="s">
        <v>83</v>
      </c>
      <c r="D62" s="115">
        <f>'SKU Information'!D37</f>
        <v>100</v>
      </c>
      <c r="E62" s="428" t="str">
        <f>TRIM('SKU Information'!E37)</f>
        <v/>
      </c>
      <c r="F62" s="428" t="str">
        <f>TRIM('SKU Information'!F37)</f>
        <v/>
      </c>
      <c r="G62" s="428" t="str">
        <f>TRIM('SKU Information'!G37)</f>
        <v/>
      </c>
      <c r="H62" s="428" t="str">
        <f>TRIM('SKU Information'!H37)</f>
        <v/>
      </c>
      <c r="I62" s="428" t="str">
        <f>TRIM('SKU Information'!I37)</f>
        <v/>
      </c>
      <c r="J62" s="428" t="str">
        <f>TRIM('SKU Information'!J37)</f>
        <v/>
      </c>
      <c r="K62" s="428" t="str">
        <f>TRIM('SKU Information'!K37)</f>
        <v/>
      </c>
      <c r="L62" s="428" t="str">
        <f>TRIM('SKU Information'!L37)</f>
        <v/>
      </c>
      <c r="M62" s="428" t="str">
        <f>TRIM('SKU Information'!M37)</f>
        <v/>
      </c>
      <c r="N62" s="428" t="str">
        <f>TRIM('SKU Information'!N37)</f>
        <v/>
      </c>
      <c r="O62" s="428" t="str">
        <f>TRIM('SKU Information'!O37)</f>
        <v/>
      </c>
      <c r="P62" s="428" t="str">
        <f>TRIM('SKU Information'!P37)</f>
        <v/>
      </c>
      <c r="Q62" s="428" t="str">
        <f>TRIM('SKU Information'!Q37)</f>
        <v/>
      </c>
      <c r="R62" s="428" t="str">
        <f>TRIM('SKU Information'!R37)</f>
        <v/>
      </c>
      <c r="S62" s="428" t="str">
        <f>TRIM('SKU Information'!S37)</f>
        <v/>
      </c>
      <c r="T62" s="428" t="str">
        <f>TRIM('SKU Information'!T37)</f>
        <v/>
      </c>
      <c r="U62" s="428" t="str">
        <f>TRIM('SKU Information'!U37)</f>
        <v/>
      </c>
      <c r="V62" s="428" t="str">
        <f>TRIM('SKU Information'!V37)</f>
        <v/>
      </c>
      <c r="W62" s="428" t="str">
        <f>TRIM('SKU Information'!W37)</f>
        <v/>
      </c>
      <c r="X62" s="428" t="str">
        <f>TRIM('SKU Information'!X37)</f>
        <v/>
      </c>
      <c r="Y62" s="428" t="str">
        <f>TRIM('SKU Information'!Y37)</f>
        <v/>
      </c>
      <c r="Z62" s="428" t="str">
        <f>TRIM('SKU Information'!Z37)</f>
        <v/>
      </c>
      <c r="AA62" s="428" t="str">
        <f>TRIM('SKU Information'!AA37)</f>
        <v/>
      </c>
      <c r="AB62" s="428" t="str">
        <f>TRIM('SKU Information'!AB37)</f>
        <v/>
      </c>
      <c r="AC62" s="428" t="str">
        <f>TRIM('SKU Information'!AC37)</f>
        <v/>
      </c>
      <c r="AD62" s="428" t="str">
        <f>TRIM('SKU Information'!AD37)</f>
        <v/>
      </c>
      <c r="AE62" s="428" t="str">
        <f>TRIM('SKU Information'!AE37)</f>
        <v/>
      </c>
      <c r="AF62" s="428" t="str">
        <f>TRIM('SKU Information'!AF37)</f>
        <v/>
      </c>
      <c r="AG62" s="428" t="str">
        <f>TRIM('SKU Information'!AG37)</f>
        <v/>
      </c>
      <c r="AH62" s="428" t="str">
        <f>TRIM('SKU Information'!AH37)</f>
        <v/>
      </c>
      <c r="AI62" s="428" t="str">
        <f>TRIM('SKU Information'!AI37)</f>
        <v/>
      </c>
      <c r="AJ62" s="428" t="str">
        <f>TRIM('SKU Information'!AJ37)</f>
        <v/>
      </c>
      <c r="AK62" s="428" t="str">
        <f>TRIM('SKU Information'!AK37)</f>
        <v/>
      </c>
      <c r="AL62" s="428" t="str">
        <f>TRIM('SKU Information'!AL37)</f>
        <v/>
      </c>
      <c r="AM62" s="428" t="str">
        <f>TRIM('SKU Information'!AM37)</f>
        <v/>
      </c>
      <c r="AN62" s="428" t="str">
        <f>TRIM('SKU Information'!AN37)</f>
        <v/>
      </c>
      <c r="AO62" s="428" t="str">
        <f>TRIM('SKU Information'!AO37)</f>
        <v/>
      </c>
      <c r="AP62" s="428" t="str">
        <f>TRIM('SKU Information'!AP37)</f>
        <v/>
      </c>
      <c r="AQ62" s="428" t="str">
        <f>TRIM('SKU Information'!AQ37)</f>
        <v/>
      </c>
      <c r="AR62" s="428" t="str">
        <f>TRIM('SKU Information'!AR37)</f>
        <v/>
      </c>
      <c r="AS62" s="428" t="str">
        <f>TRIM('SKU Information'!AS37)</f>
        <v/>
      </c>
      <c r="AT62" s="428" t="str">
        <f>TRIM('SKU Information'!AT37)</f>
        <v/>
      </c>
      <c r="AU62" s="428" t="str">
        <f>TRIM('SKU Information'!AU37)</f>
        <v/>
      </c>
      <c r="AV62" s="428" t="str">
        <f>TRIM('SKU Information'!AV37)</f>
        <v/>
      </c>
      <c r="AW62" s="428" t="str">
        <f>TRIM('SKU Information'!AW37)</f>
        <v/>
      </c>
      <c r="AX62" s="428" t="str">
        <f>TRIM('SKU Information'!AX37)</f>
        <v/>
      </c>
      <c r="AY62" s="428" t="str">
        <f>TRIM('SKU Information'!AY37)</f>
        <v/>
      </c>
      <c r="AZ62" s="428" t="str">
        <f>TRIM('SKU Information'!AZ37)</f>
        <v/>
      </c>
      <c r="BA62" s="428" t="str">
        <f>TRIM('SKU Information'!BA37)</f>
        <v/>
      </c>
      <c r="BB62" s="428" t="str">
        <f>TRIM('SKU Information'!BB37)</f>
        <v/>
      </c>
    </row>
    <row r="63" spans="1:54" ht="15" customHeight="1" outlineLevel="1" x14ac:dyDescent="0.25">
      <c r="A63" s="392" t="s">
        <v>49</v>
      </c>
      <c r="B63" s="372"/>
      <c r="C63" s="77" t="s">
        <v>196</v>
      </c>
      <c r="D63" s="115">
        <f>'SKU Information'!D38</f>
        <v>14</v>
      </c>
      <c r="E63" s="428" t="str">
        <f>TRIM('SKU Information'!E38)</f>
        <v/>
      </c>
      <c r="F63" s="428" t="str">
        <f>TRIM('SKU Information'!F38)</f>
        <v/>
      </c>
      <c r="G63" s="428" t="str">
        <f>TRIM('SKU Information'!G38)</f>
        <v/>
      </c>
      <c r="H63" s="428" t="str">
        <f>TRIM('SKU Information'!H38)</f>
        <v/>
      </c>
      <c r="I63" s="428" t="str">
        <f>TRIM('SKU Information'!I38)</f>
        <v/>
      </c>
      <c r="J63" s="428" t="str">
        <f>TRIM('SKU Information'!J38)</f>
        <v/>
      </c>
      <c r="K63" s="428" t="str">
        <f>TRIM('SKU Information'!K38)</f>
        <v/>
      </c>
      <c r="L63" s="428" t="str">
        <f>TRIM('SKU Information'!L38)</f>
        <v/>
      </c>
      <c r="M63" s="428" t="str">
        <f>TRIM('SKU Information'!M38)</f>
        <v/>
      </c>
      <c r="N63" s="428" t="str">
        <f>TRIM('SKU Information'!N38)</f>
        <v/>
      </c>
      <c r="O63" s="428" t="str">
        <f>TRIM('SKU Information'!O38)</f>
        <v/>
      </c>
      <c r="P63" s="428" t="str">
        <f>TRIM('SKU Information'!P38)</f>
        <v/>
      </c>
      <c r="Q63" s="428" t="str">
        <f>TRIM('SKU Information'!Q38)</f>
        <v/>
      </c>
      <c r="R63" s="428" t="str">
        <f>TRIM('SKU Information'!R38)</f>
        <v/>
      </c>
      <c r="S63" s="428" t="str">
        <f>TRIM('SKU Information'!S38)</f>
        <v/>
      </c>
      <c r="T63" s="428" t="str">
        <f>TRIM('SKU Information'!T38)</f>
        <v/>
      </c>
      <c r="U63" s="428" t="str">
        <f>TRIM('SKU Information'!U38)</f>
        <v/>
      </c>
      <c r="V63" s="428" t="str">
        <f>TRIM('SKU Information'!V38)</f>
        <v/>
      </c>
      <c r="W63" s="428" t="str">
        <f>TRIM('SKU Information'!W38)</f>
        <v/>
      </c>
      <c r="X63" s="428" t="str">
        <f>TRIM('SKU Information'!X38)</f>
        <v/>
      </c>
      <c r="Y63" s="428" t="str">
        <f>TRIM('SKU Information'!Y38)</f>
        <v/>
      </c>
      <c r="Z63" s="428" t="str">
        <f>TRIM('SKU Information'!Z38)</f>
        <v/>
      </c>
      <c r="AA63" s="428" t="str">
        <f>TRIM('SKU Information'!AA38)</f>
        <v/>
      </c>
      <c r="AB63" s="428" t="str">
        <f>TRIM('SKU Information'!AB38)</f>
        <v/>
      </c>
      <c r="AC63" s="428" t="str">
        <f>TRIM('SKU Information'!AC38)</f>
        <v/>
      </c>
      <c r="AD63" s="428" t="str">
        <f>TRIM('SKU Information'!AD38)</f>
        <v/>
      </c>
      <c r="AE63" s="428" t="str">
        <f>TRIM('SKU Information'!AE38)</f>
        <v/>
      </c>
      <c r="AF63" s="428" t="str">
        <f>TRIM('SKU Information'!AF38)</f>
        <v/>
      </c>
      <c r="AG63" s="428" t="str">
        <f>TRIM('SKU Information'!AG38)</f>
        <v/>
      </c>
      <c r="AH63" s="428" t="str">
        <f>TRIM('SKU Information'!AH38)</f>
        <v/>
      </c>
      <c r="AI63" s="428" t="str">
        <f>TRIM('SKU Information'!AI38)</f>
        <v/>
      </c>
      <c r="AJ63" s="428" t="str">
        <f>TRIM('SKU Information'!AJ38)</f>
        <v/>
      </c>
      <c r="AK63" s="428" t="str">
        <f>TRIM('SKU Information'!AK38)</f>
        <v/>
      </c>
      <c r="AL63" s="428" t="str">
        <f>TRIM('SKU Information'!AL38)</f>
        <v/>
      </c>
      <c r="AM63" s="428" t="str">
        <f>TRIM('SKU Information'!AM38)</f>
        <v/>
      </c>
      <c r="AN63" s="428" t="str">
        <f>TRIM('SKU Information'!AN38)</f>
        <v/>
      </c>
      <c r="AO63" s="428" t="str">
        <f>TRIM('SKU Information'!AO38)</f>
        <v/>
      </c>
      <c r="AP63" s="428" t="str">
        <f>TRIM('SKU Information'!AP38)</f>
        <v/>
      </c>
      <c r="AQ63" s="428" t="str">
        <f>TRIM('SKU Information'!AQ38)</f>
        <v/>
      </c>
      <c r="AR63" s="428" t="str">
        <f>TRIM('SKU Information'!AR38)</f>
        <v/>
      </c>
      <c r="AS63" s="428" t="str">
        <f>TRIM('SKU Information'!AS38)</f>
        <v/>
      </c>
      <c r="AT63" s="428" t="str">
        <f>TRIM('SKU Information'!AT38)</f>
        <v/>
      </c>
      <c r="AU63" s="428" t="str">
        <f>TRIM('SKU Information'!AU38)</f>
        <v/>
      </c>
      <c r="AV63" s="428" t="str">
        <f>TRIM('SKU Information'!AV38)</f>
        <v/>
      </c>
      <c r="AW63" s="428" t="str">
        <f>TRIM('SKU Information'!AW38)</f>
        <v/>
      </c>
      <c r="AX63" s="428" t="str">
        <f>TRIM('SKU Information'!AX38)</f>
        <v/>
      </c>
      <c r="AY63" s="428" t="str">
        <f>TRIM('SKU Information'!AY38)</f>
        <v/>
      </c>
      <c r="AZ63" s="428" t="str">
        <f>TRIM('SKU Information'!AZ38)</f>
        <v/>
      </c>
      <c r="BA63" s="428" t="str">
        <f>TRIM('SKU Information'!BA38)</f>
        <v/>
      </c>
      <c r="BB63" s="428" t="str">
        <f>TRIM('SKU Information'!BB38)</f>
        <v/>
      </c>
    </row>
    <row r="64" spans="1:54" ht="15" customHeight="1" outlineLevel="1" x14ac:dyDescent="0.25">
      <c r="A64" s="392" t="s">
        <v>30</v>
      </c>
      <c r="B64" s="372"/>
      <c r="C64" s="372"/>
      <c r="D64" s="124">
        <f>'SKU Information'!D16</f>
        <v>100808912018874</v>
      </c>
      <c r="E64" s="442" t="str">
        <f>TRIM('SKU Information'!E16)</f>
        <v/>
      </c>
      <c r="F64" s="442" t="str">
        <f>TRIM('SKU Information'!F16)</f>
        <v/>
      </c>
      <c r="G64" s="442" t="str">
        <f>TRIM('SKU Information'!G16)</f>
        <v/>
      </c>
      <c r="H64" s="442" t="str">
        <f>TRIM('SKU Information'!H16)</f>
        <v/>
      </c>
      <c r="I64" s="442" t="str">
        <f>TRIM('SKU Information'!I16)</f>
        <v/>
      </c>
      <c r="J64" s="442" t="str">
        <f>TRIM('SKU Information'!J16)</f>
        <v/>
      </c>
      <c r="K64" s="442" t="str">
        <f>TRIM('SKU Information'!K16)</f>
        <v/>
      </c>
      <c r="L64" s="442" t="str">
        <f>TRIM('SKU Information'!L16)</f>
        <v/>
      </c>
      <c r="M64" s="442" t="str">
        <f>TRIM('SKU Information'!M16)</f>
        <v/>
      </c>
      <c r="N64" s="442" t="str">
        <f>TRIM('SKU Information'!N16)</f>
        <v/>
      </c>
      <c r="O64" s="442" t="str">
        <f>TRIM('SKU Information'!O16)</f>
        <v/>
      </c>
      <c r="P64" s="442" t="str">
        <f>TRIM('SKU Information'!P16)</f>
        <v/>
      </c>
      <c r="Q64" s="442" t="str">
        <f>TRIM('SKU Information'!Q16)</f>
        <v/>
      </c>
      <c r="R64" s="442" t="str">
        <f>TRIM('SKU Information'!R16)</f>
        <v/>
      </c>
      <c r="S64" s="442" t="str">
        <f>TRIM('SKU Information'!S16)</f>
        <v/>
      </c>
      <c r="T64" s="442" t="str">
        <f>TRIM('SKU Information'!T16)</f>
        <v/>
      </c>
      <c r="U64" s="442" t="str">
        <f>TRIM('SKU Information'!U16)</f>
        <v/>
      </c>
      <c r="V64" s="442" t="str">
        <f>TRIM('SKU Information'!V16)</f>
        <v/>
      </c>
      <c r="W64" s="442" t="str">
        <f>TRIM('SKU Information'!W16)</f>
        <v/>
      </c>
      <c r="X64" s="442" t="str">
        <f>TRIM('SKU Information'!X16)</f>
        <v/>
      </c>
      <c r="Y64" s="442" t="str">
        <f>TRIM('SKU Information'!Y16)</f>
        <v/>
      </c>
      <c r="Z64" s="442" t="str">
        <f>TRIM('SKU Information'!Z16)</f>
        <v/>
      </c>
      <c r="AA64" s="442" t="str">
        <f>TRIM('SKU Information'!AA16)</f>
        <v/>
      </c>
      <c r="AB64" s="442" t="str">
        <f>TRIM('SKU Information'!AB16)</f>
        <v/>
      </c>
      <c r="AC64" s="442" t="str">
        <f>TRIM('SKU Information'!AC16)</f>
        <v/>
      </c>
      <c r="AD64" s="442" t="str">
        <f>TRIM('SKU Information'!AD16)</f>
        <v/>
      </c>
      <c r="AE64" s="442" t="str">
        <f>TRIM('SKU Information'!AE16)</f>
        <v/>
      </c>
      <c r="AF64" s="442" t="str">
        <f>TRIM('SKU Information'!AF16)</f>
        <v/>
      </c>
      <c r="AG64" s="442" t="str">
        <f>TRIM('SKU Information'!AG16)</f>
        <v/>
      </c>
      <c r="AH64" s="442" t="str">
        <f>TRIM('SKU Information'!AH16)</f>
        <v/>
      </c>
      <c r="AI64" s="442" t="str">
        <f>TRIM('SKU Information'!AI16)</f>
        <v/>
      </c>
      <c r="AJ64" s="442" t="str">
        <f>TRIM('SKU Information'!AJ16)</f>
        <v/>
      </c>
      <c r="AK64" s="442" t="str">
        <f>TRIM('SKU Information'!AK16)</f>
        <v/>
      </c>
      <c r="AL64" s="442" t="str">
        <f>TRIM('SKU Information'!AL16)</f>
        <v/>
      </c>
      <c r="AM64" s="442" t="str">
        <f>TRIM('SKU Information'!AM16)</f>
        <v/>
      </c>
      <c r="AN64" s="442" t="str">
        <f>TRIM('SKU Information'!AN16)</f>
        <v/>
      </c>
      <c r="AO64" s="442" t="str">
        <f>TRIM('SKU Information'!AO16)</f>
        <v/>
      </c>
      <c r="AP64" s="442" t="str">
        <f>TRIM('SKU Information'!AP16)</f>
        <v/>
      </c>
      <c r="AQ64" s="442" t="str">
        <f>TRIM('SKU Information'!AQ16)</f>
        <v/>
      </c>
      <c r="AR64" s="442" t="str">
        <f>TRIM('SKU Information'!AR16)</f>
        <v/>
      </c>
      <c r="AS64" s="442" t="str">
        <f>TRIM('SKU Information'!AS16)</f>
        <v/>
      </c>
      <c r="AT64" s="442" t="str">
        <f>TRIM('SKU Information'!AT16)</f>
        <v/>
      </c>
      <c r="AU64" s="442" t="str">
        <f>TRIM('SKU Information'!AU16)</f>
        <v/>
      </c>
      <c r="AV64" s="442" t="str">
        <f>TRIM('SKU Information'!AV16)</f>
        <v/>
      </c>
      <c r="AW64" s="442" t="str">
        <f>TRIM('SKU Information'!AW16)</f>
        <v/>
      </c>
      <c r="AX64" s="442" t="str">
        <f>TRIM('SKU Information'!AX16)</f>
        <v/>
      </c>
      <c r="AY64" s="442" t="str">
        <f>TRIM('SKU Information'!AY16)</f>
        <v/>
      </c>
      <c r="AZ64" s="442" t="str">
        <f>TRIM('SKU Information'!AZ16)</f>
        <v/>
      </c>
      <c r="BA64" s="442" t="str">
        <f>TRIM('SKU Information'!BA16)</f>
        <v/>
      </c>
      <c r="BB64" s="442" t="str">
        <f>TRIM('SKU Information'!BB16)</f>
        <v/>
      </c>
    </row>
    <row r="65" spans="1:54" ht="15" customHeight="1" outlineLevel="1" x14ac:dyDescent="0.25">
      <c r="A65" s="392" t="s">
        <v>24</v>
      </c>
      <c r="B65" s="372"/>
      <c r="C65" s="372"/>
      <c r="D65" s="125" t="str">
        <f>'SKU Information'!D7</f>
        <v>56098</v>
      </c>
      <c r="E65" s="433" t="str">
        <f>TRIM('SKU Information'!E7)</f>
        <v/>
      </c>
      <c r="F65" s="433" t="str">
        <f>TRIM('SKU Information'!F7)</f>
        <v/>
      </c>
      <c r="G65" s="433" t="str">
        <f>TRIM('SKU Information'!G7)</f>
        <v/>
      </c>
      <c r="H65" s="433" t="str">
        <f>TRIM('SKU Information'!H7)</f>
        <v/>
      </c>
      <c r="I65" s="433" t="str">
        <f>TRIM('SKU Information'!I7)</f>
        <v/>
      </c>
      <c r="J65" s="433" t="str">
        <f>TRIM('SKU Information'!J7)</f>
        <v/>
      </c>
      <c r="K65" s="433" t="str">
        <f>TRIM('SKU Information'!K7)</f>
        <v/>
      </c>
      <c r="L65" s="433" t="str">
        <f>TRIM('SKU Information'!L7)</f>
        <v/>
      </c>
      <c r="M65" s="433" t="str">
        <f>TRIM('SKU Information'!M7)</f>
        <v/>
      </c>
      <c r="N65" s="433" t="str">
        <f>TRIM('SKU Information'!N7)</f>
        <v/>
      </c>
      <c r="O65" s="433" t="str">
        <f>TRIM('SKU Information'!O7)</f>
        <v/>
      </c>
      <c r="P65" s="433" t="str">
        <f>TRIM('SKU Information'!P7)</f>
        <v/>
      </c>
      <c r="Q65" s="433" t="str">
        <f>TRIM('SKU Information'!Q7)</f>
        <v/>
      </c>
      <c r="R65" s="433" t="str">
        <f>TRIM('SKU Information'!R7)</f>
        <v/>
      </c>
      <c r="S65" s="433" t="str">
        <f>TRIM('SKU Information'!S7)</f>
        <v/>
      </c>
      <c r="T65" s="433" t="str">
        <f>TRIM('SKU Information'!T7)</f>
        <v/>
      </c>
      <c r="U65" s="433" t="str">
        <f>TRIM('SKU Information'!U7)</f>
        <v/>
      </c>
      <c r="V65" s="433" t="str">
        <f>TRIM('SKU Information'!V7)</f>
        <v/>
      </c>
      <c r="W65" s="433" t="str">
        <f>TRIM('SKU Information'!W7)</f>
        <v/>
      </c>
      <c r="X65" s="433" t="str">
        <f>TRIM('SKU Information'!X7)</f>
        <v/>
      </c>
      <c r="Y65" s="433" t="str">
        <f>TRIM('SKU Information'!Y7)</f>
        <v/>
      </c>
      <c r="Z65" s="433" t="str">
        <f>TRIM('SKU Information'!Z7)</f>
        <v/>
      </c>
      <c r="AA65" s="433" t="str">
        <f>TRIM('SKU Information'!AA7)</f>
        <v/>
      </c>
      <c r="AB65" s="433" t="str">
        <f>TRIM('SKU Information'!AB7)</f>
        <v/>
      </c>
      <c r="AC65" s="433" t="str">
        <f>TRIM('SKU Information'!AC7)</f>
        <v/>
      </c>
      <c r="AD65" s="433" t="str">
        <f>TRIM('SKU Information'!AD7)</f>
        <v/>
      </c>
      <c r="AE65" s="433" t="str">
        <f>TRIM('SKU Information'!AE7)</f>
        <v/>
      </c>
      <c r="AF65" s="433" t="str">
        <f>TRIM('SKU Information'!AF7)</f>
        <v/>
      </c>
      <c r="AG65" s="433" t="str">
        <f>TRIM('SKU Information'!AG7)</f>
        <v/>
      </c>
      <c r="AH65" s="433" t="str">
        <f>TRIM('SKU Information'!AH7)</f>
        <v/>
      </c>
      <c r="AI65" s="433" t="str">
        <f>TRIM('SKU Information'!AI7)</f>
        <v/>
      </c>
      <c r="AJ65" s="433" t="str">
        <f>TRIM('SKU Information'!AJ7)</f>
        <v/>
      </c>
      <c r="AK65" s="433" t="str">
        <f>TRIM('SKU Information'!AK7)</f>
        <v/>
      </c>
      <c r="AL65" s="433" t="str">
        <f>TRIM('SKU Information'!AL7)</f>
        <v/>
      </c>
      <c r="AM65" s="433" t="str">
        <f>TRIM('SKU Information'!AM7)</f>
        <v/>
      </c>
      <c r="AN65" s="433" t="str">
        <f>TRIM('SKU Information'!AN7)</f>
        <v/>
      </c>
      <c r="AO65" s="433" t="str">
        <f>TRIM('SKU Information'!AO7)</f>
        <v/>
      </c>
      <c r="AP65" s="433" t="str">
        <f>TRIM('SKU Information'!AP7)</f>
        <v/>
      </c>
      <c r="AQ65" s="433" t="str">
        <f>TRIM('SKU Information'!AQ7)</f>
        <v/>
      </c>
      <c r="AR65" s="433" t="str">
        <f>TRIM('SKU Information'!AR7)</f>
        <v/>
      </c>
      <c r="AS65" s="433" t="str">
        <f>TRIM('SKU Information'!AS7)</f>
        <v/>
      </c>
      <c r="AT65" s="433" t="str">
        <f>TRIM('SKU Information'!AT7)</f>
        <v/>
      </c>
      <c r="AU65" s="433" t="str">
        <f>TRIM('SKU Information'!AU7)</f>
        <v/>
      </c>
      <c r="AV65" s="433" t="str">
        <f>TRIM('SKU Information'!AV7)</f>
        <v/>
      </c>
      <c r="AW65" s="433" t="str">
        <f>TRIM('SKU Information'!AW7)</f>
        <v/>
      </c>
      <c r="AX65" s="433" t="str">
        <f>TRIM('SKU Information'!AX7)</f>
        <v/>
      </c>
      <c r="AY65" s="433" t="str">
        <f>TRIM('SKU Information'!AY7)</f>
        <v/>
      </c>
      <c r="AZ65" s="433" t="str">
        <f>TRIM('SKU Information'!AZ7)</f>
        <v/>
      </c>
      <c r="BA65" s="433" t="str">
        <f>TRIM('SKU Information'!BA7)</f>
        <v/>
      </c>
      <c r="BB65" s="433" t="str">
        <f>TRIM('SKU Information'!BB7)</f>
        <v/>
      </c>
    </row>
    <row r="66" spans="1:54" ht="15" customHeight="1" outlineLevel="1" x14ac:dyDescent="0.25">
      <c r="A66" s="412" t="s">
        <v>36</v>
      </c>
      <c r="B66" s="413"/>
      <c r="C66" s="74" t="s">
        <v>37</v>
      </c>
      <c r="D66" s="120">
        <f>'SKU Information'!D29</f>
        <v>9.0719999999999992</v>
      </c>
      <c r="E66" s="440" t="str">
        <f>TRIM('SKU Information'!E29)</f>
        <v/>
      </c>
      <c r="F66" s="440" t="str">
        <f>TRIM('SKU Information'!F29)</f>
        <v/>
      </c>
      <c r="G66" s="440" t="str">
        <f>TRIM('SKU Information'!G29)</f>
        <v/>
      </c>
      <c r="H66" s="440" t="str">
        <f>TRIM('SKU Information'!H29)</f>
        <v/>
      </c>
      <c r="I66" s="440" t="str">
        <f>TRIM('SKU Information'!I29)</f>
        <v/>
      </c>
      <c r="J66" s="440" t="str">
        <f>TRIM('SKU Information'!J29)</f>
        <v/>
      </c>
      <c r="K66" s="440" t="str">
        <f>TRIM('SKU Information'!K29)</f>
        <v/>
      </c>
      <c r="L66" s="440" t="str">
        <f>TRIM('SKU Information'!L29)</f>
        <v/>
      </c>
      <c r="M66" s="440" t="str">
        <f>TRIM('SKU Information'!M29)</f>
        <v/>
      </c>
      <c r="N66" s="440" t="str">
        <f>TRIM('SKU Information'!N29)</f>
        <v/>
      </c>
      <c r="O66" s="440" t="str">
        <f>TRIM('SKU Information'!O29)</f>
        <v/>
      </c>
      <c r="P66" s="440" t="str">
        <f>TRIM('SKU Information'!P29)</f>
        <v/>
      </c>
      <c r="Q66" s="440" t="str">
        <f>TRIM('SKU Information'!Q29)</f>
        <v/>
      </c>
      <c r="R66" s="440" t="str">
        <f>TRIM('SKU Information'!R29)</f>
        <v/>
      </c>
      <c r="S66" s="440" t="str">
        <f>TRIM('SKU Information'!S29)</f>
        <v/>
      </c>
      <c r="T66" s="440" t="str">
        <f>TRIM('SKU Information'!T29)</f>
        <v/>
      </c>
      <c r="U66" s="440" t="str">
        <f>TRIM('SKU Information'!U29)</f>
        <v/>
      </c>
      <c r="V66" s="440" t="str">
        <f>TRIM('SKU Information'!V29)</f>
        <v/>
      </c>
      <c r="W66" s="440" t="str">
        <f>TRIM('SKU Information'!W29)</f>
        <v/>
      </c>
      <c r="X66" s="440" t="str">
        <f>TRIM('SKU Information'!X29)</f>
        <v/>
      </c>
      <c r="Y66" s="440" t="str">
        <f>TRIM('SKU Information'!Y29)</f>
        <v/>
      </c>
      <c r="Z66" s="440" t="str">
        <f>TRIM('SKU Information'!Z29)</f>
        <v/>
      </c>
      <c r="AA66" s="440" t="str">
        <f>TRIM('SKU Information'!AA29)</f>
        <v/>
      </c>
      <c r="AB66" s="440" t="str">
        <f>TRIM('SKU Information'!AB29)</f>
        <v/>
      </c>
      <c r="AC66" s="440" t="str">
        <f>TRIM('SKU Information'!AC29)</f>
        <v/>
      </c>
      <c r="AD66" s="440" t="str">
        <f>TRIM('SKU Information'!AD29)</f>
        <v/>
      </c>
      <c r="AE66" s="440" t="str">
        <f>TRIM('SKU Information'!AE29)</f>
        <v/>
      </c>
      <c r="AF66" s="440" t="str">
        <f>TRIM('SKU Information'!AF29)</f>
        <v/>
      </c>
      <c r="AG66" s="440" t="str">
        <f>TRIM('SKU Information'!AG29)</f>
        <v/>
      </c>
      <c r="AH66" s="440" t="str">
        <f>TRIM('SKU Information'!AH29)</f>
        <v/>
      </c>
      <c r="AI66" s="440" t="str">
        <f>TRIM('SKU Information'!AI29)</f>
        <v/>
      </c>
      <c r="AJ66" s="440" t="str">
        <f>TRIM('SKU Information'!AJ29)</f>
        <v/>
      </c>
      <c r="AK66" s="440" t="str">
        <f>TRIM('SKU Information'!AK29)</f>
        <v/>
      </c>
      <c r="AL66" s="440" t="str">
        <f>TRIM('SKU Information'!AL29)</f>
        <v/>
      </c>
      <c r="AM66" s="440" t="str">
        <f>TRIM('SKU Information'!AM29)</f>
        <v/>
      </c>
      <c r="AN66" s="440" t="str">
        <f>TRIM('SKU Information'!AN29)</f>
        <v/>
      </c>
      <c r="AO66" s="440" t="str">
        <f>TRIM('SKU Information'!AO29)</f>
        <v/>
      </c>
      <c r="AP66" s="440" t="str">
        <f>TRIM('SKU Information'!AP29)</f>
        <v/>
      </c>
      <c r="AQ66" s="440" t="str">
        <f>TRIM('SKU Information'!AQ29)</f>
        <v/>
      </c>
      <c r="AR66" s="440" t="str">
        <f>TRIM('SKU Information'!AR29)</f>
        <v/>
      </c>
      <c r="AS66" s="440" t="str">
        <f>TRIM('SKU Information'!AS29)</f>
        <v/>
      </c>
      <c r="AT66" s="440" t="str">
        <f>TRIM('SKU Information'!AT29)</f>
        <v/>
      </c>
      <c r="AU66" s="440" t="str">
        <f>TRIM('SKU Information'!AU29)</f>
        <v/>
      </c>
      <c r="AV66" s="440" t="str">
        <f>TRIM('SKU Information'!AV29)</f>
        <v/>
      </c>
      <c r="AW66" s="440" t="str">
        <f>TRIM('SKU Information'!AW29)</f>
        <v/>
      </c>
      <c r="AX66" s="440" t="str">
        <f>TRIM('SKU Information'!AX29)</f>
        <v/>
      </c>
      <c r="AY66" s="440" t="str">
        <f>TRIM('SKU Information'!AY29)</f>
        <v/>
      </c>
      <c r="AZ66" s="440" t="str">
        <f>TRIM('SKU Information'!AZ29)</f>
        <v/>
      </c>
      <c r="BA66" s="440" t="str">
        <f>TRIM('SKU Information'!BA29)</f>
        <v/>
      </c>
      <c r="BB66" s="440" t="str">
        <f>TRIM('SKU Information'!BB29)</f>
        <v/>
      </c>
    </row>
    <row r="67" spans="1:54" ht="15" customHeight="1" outlineLevel="1" x14ac:dyDescent="0.25">
      <c r="A67" s="193" t="s">
        <v>51</v>
      </c>
      <c r="B67" s="74" t="s">
        <v>52</v>
      </c>
      <c r="C67" s="74" t="s">
        <v>53</v>
      </c>
      <c r="D67" s="126">
        <f>'SKU Information'!D40</f>
        <v>365</v>
      </c>
      <c r="E67" s="443" t="str">
        <f>TRIM('SKU Information'!E40)</f>
        <v/>
      </c>
      <c r="F67" s="443" t="str">
        <f>TRIM('SKU Information'!F40)</f>
        <v/>
      </c>
      <c r="G67" s="443" t="str">
        <f>TRIM('SKU Information'!G40)</f>
        <v/>
      </c>
      <c r="H67" s="443" t="str">
        <f>TRIM('SKU Information'!H40)</f>
        <v/>
      </c>
      <c r="I67" s="443" t="str">
        <f>TRIM('SKU Information'!I40)</f>
        <v/>
      </c>
      <c r="J67" s="443" t="str">
        <f>TRIM('SKU Information'!J40)</f>
        <v/>
      </c>
      <c r="K67" s="443" t="str">
        <f>TRIM('SKU Information'!K40)</f>
        <v/>
      </c>
      <c r="L67" s="443" t="str">
        <f>TRIM('SKU Information'!L40)</f>
        <v/>
      </c>
      <c r="M67" s="443" t="str">
        <f>TRIM('SKU Information'!M40)</f>
        <v/>
      </c>
      <c r="N67" s="443" t="str">
        <f>TRIM('SKU Information'!N40)</f>
        <v/>
      </c>
      <c r="O67" s="443" t="str">
        <f>TRIM('SKU Information'!O40)</f>
        <v/>
      </c>
      <c r="P67" s="443" t="str">
        <f>TRIM('SKU Information'!P40)</f>
        <v/>
      </c>
      <c r="Q67" s="443" t="str">
        <f>TRIM('SKU Information'!Q40)</f>
        <v/>
      </c>
      <c r="R67" s="443" t="str">
        <f>TRIM('SKU Information'!R40)</f>
        <v/>
      </c>
      <c r="S67" s="443" t="str">
        <f>TRIM('SKU Information'!S40)</f>
        <v/>
      </c>
      <c r="T67" s="443" t="str">
        <f>TRIM('SKU Information'!T40)</f>
        <v/>
      </c>
      <c r="U67" s="443" t="str">
        <f>TRIM('SKU Information'!U40)</f>
        <v/>
      </c>
      <c r="V67" s="443" t="str">
        <f>TRIM('SKU Information'!V40)</f>
        <v/>
      </c>
      <c r="W67" s="443" t="str">
        <f>TRIM('SKU Information'!W40)</f>
        <v/>
      </c>
      <c r="X67" s="443" t="str">
        <f>TRIM('SKU Information'!X40)</f>
        <v/>
      </c>
      <c r="Y67" s="443" t="str">
        <f>TRIM('SKU Information'!Y40)</f>
        <v/>
      </c>
      <c r="Z67" s="443" t="str">
        <f>TRIM('SKU Information'!Z40)</f>
        <v/>
      </c>
      <c r="AA67" s="443" t="str">
        <f>TRIM('SKU Information'!AA40)</f>
        <v/>
      </c>
      <c r="AB67" s="443" t="str">
        <f>TRIM('SKU Information'!AB40)</f>
        <v/>
      </c>
      <c r="AC67" s="443" t="str">
        <f>TRIM('SKU Information'!AC40)</f>
        <v/>
      </c>
      <c r="AD67" s="443" t="str">
        <f>TRIM('SKU Information'!AD40)</f>
        <v/>
      </c>
      <c r="AE67" s="443" t="str">
        <f>TRIM('SKU Information'!AE40)</f>
        <v/>
      </c>
      <c r="AF67" s="443" t="str">
        <f>TRIM('SKU Information'!AF40)</f>
        <v/>
      </c>
      <c r="AG67" s="443" t="str">
        <f>TRIM('SKU Information'!AG40)</f>
        <v/>
      </c>
      <c r="AH67" s="443" t="str">
        <f>TRIM('SKU Information'!AH40)</f>
        <v/>
      </c>
      <c r="AI67" s="443" t="str">
        <f>TRIM('SKU Information'!AI40)</f>
        <v/>
      </c>
      <c r="AJ67" s="443" t="str">
        <f>TRIM('SKU Information'!AJ40)</f>
        <v/>
      </c>
      <c r="AK67" s="443" t="str">
        <f>TRIM('SKU Information'!AK40)</f>
        <v/>
      </c>
      <c r="AL67" s="443" t="str">
        <f>TRIM('SKU Information'!AL40)</f>
        <v/>
      </c>
      <c r="AM67" s="443" t="str">
        <f>TRIM('SKU Information'!AM40)</f>
        <v/>
      </c>
      <c r="AN67" s="443" t="str">
        <f>TRIM('SKU Information'!AN40)</f>
        <v/>
      </c>
      <c r="AO67" s="443" t="str">
        <f>TRIM('SKU Information'!AO40)</f>
        <v/>
      </c>
      <c r="AP67" s="443" t="str">
        <f>TRIM('SKU Information'!AP40)</f>
        <v/>
      </c>
      <c r="AQ67" s="443" t="str">
        <f>TRIM('SKU Information'!AQ40)</f>
        <v/>
      </c>
      <c r="AR67" s="443" t="str">
        <f>TRIM('SKU Information'!AR40)</f>
        <v/>
      </c>
      <c r="AS67" s="443" t="str">
        <f>TRIM('SKU Information'!AS40)</f>
        <v/>
      </c>
      <c r="AT67" s="443" t="str">
        <f>TRIM('SKU Information'!AT40)</f>
        <v/>
      </c>
      <c r="AU67" s="443" t="str">
        <f>TRIM('SKU Information'!AU40)</f>
        <v/>
      </c>
      <c r="AV67" s="443" t="str">
        <f>TRIM('SKU Information'!AV40)</f>
        <v/>
      </c>
      <c r="AW67" s="443" t="str">
        <f>TRIM('SKU Information'!AW40)</f>
        <v/>
      </c>
      <c r="AX67" s="443" t="str">
        <f>TRIM('SKU Information'!AX40)</f>
        <v/>
      </c>
      <c r="AY67" s="443" t="str">
        <f>TRIM('SKU Information'!AY40)</f>
        <v/>
      </c>
      <c r="AZ67" s="443" t="str">
        <f>TRIM('SKU Information'!AZ40)</f>
        <v/>
      </c>
      <c r="BA67" s="443" t="str">
        <f>TRIM('SKU Information'!BA40)</f>
        <v/>
      </c>
      <c r="BB67" s="443" t="str">
        <f>TRIM('SKU Information'!BB40)</f>
        <v/>
      </c>
    </row>
    <row r="68" spans="1:54" ht="15" customHeight="1" outlineLevel="1" x14ac:dyDescent="0.25">
      <c r="A68" s="392" t="s">
        <v>50</v>
      </c>
      <c r="B68" s="372"/>
      <c r="C68" s="78" t="s">
        <v>34</v>
      </c>
      <c r="D68" s="127" t="str">
        <f>'SKU Information'!D39</f>
        <v>Dry</v>
      </c>
      <c r="E68" s="432" t="str">
        <f>TRIM('SKU Information'!E39)</f>
        <v/>
      </c>
      <c r="F68" s="432" t="str">
        <f>TRIM('SKU Information'!F39)</f>
        <v/>
      </c>
      <c r="G68" s="432" t="str">
        <f>TRIM('SKU Information'!G39)</f>
        <v/>
      </c>
      <c r="H68" s="432" t="str">
        <f>TRIM('SKU Information'!H39)</f>
        <v/>
      </c>
      <c r="I68" s="432" t="str">
        <f>TRIM('SKU Information'!I39)</f>
        <v/>
      </c>
      <c r="J68" s="432" t="str">
        <f>TRIM('SKU Information'!J39)</f>
        <v/>
      </c>
      <c r="K68" s="432" t="str">
        <f>TRIM('SKU Information'!K39)</f>
        <v/>
      </c>
      <c r="L68" s="432" t="str">
        <f>TRIM('SKU Information'!L39)</f>
        <v/>
      </c>
      <c r="M68" s="432" t="str">
        <f>TRIM('SKU Information'!M39)</f>
        <v/>
      </c>
      <c r="N68" s="432" t="str">
        <f>TRIM('SKU Information'!N39)</f>
        <v/>
      </c>
      <c r="O68" s="432" t="str">
        <f>TRIM('SKU Information'!O39)</f>
        <v/>
      </c>
      <c r="P68" s="432" t="str">
        <f>TRIM('SKU Information'!P39)</f>
        <v/>
      </c>
      <c r="Q68" s="432" t="str">
        <f>TRIM('SKU Information'!Q39)</f>
        <v/>
      </c>
      <c r="R68" s="432" t="str">
        <f>TRIM('SKU Information'!R39)</f>
        <v/>
      </c>
      <c r="S68" s="432" t="str">
        <f>TRIM('SKU Information'!S39)</f>
        <v/>
      </c>
      <c r="T68" s="432" t="str">
        <f>TRIM('SKU Information'!T39)</f>
        <v/>
      </c>
      <c r="U68" s="432" t="str">
        <f>TRIM('SKU Information'!U39)</f>
        <v/>
      </c>
      <c r="V68" s="432" t="str">
        <f>TRIM('SKU Information'!V39)</f>
        <v/>
      </c>
      <c r="W68" s="432" t="str">
        <f>TRIM('SKU Information'!W39)</f>
        <v/>
      </c>
      <c r="X68" s="432" t="str">
        <f>TRIM('SKU Information'!X39)</f>
        <v/>
      </c>
      <c r="Y68" s="432" t="str">
        <f>TRIM('SKU Information'!Y39)</f>
        <v/>
      </c>
      <c r="Z68" s="432" t="str">
        <f>TRIM('SKU Information'!Z39)</f>
        <v/>
      </c>
      <c r="AA68" s="432" t="str">
        <f>TRIM('SKU Information'!AA39)</f>
        <v/>
      </c>
      <c r="AB68" s="432" t="str">
        <f>TRIM('SKU Information'!AB39)</f>
        <v/>
      </c>
      <c r="AC68" s="432" t="str">
        <f>TRIM('SKU Information'!AC39)</f>
        <v/>
      </c>
      <c r="AD68" s="432" t="str">
        <f>TRIM('SKU Information'!AD39)</f>
        <v/>
      </c>
      <c r="AE68" s="432" t="str">
        <f>TRIM('SKU Information'!AE39)</f>
        <v/>
      </c>
      <c r="AF68" s="432" t="str">
        <f>TRIM('SKU Information'!AF39)</f>
        <v/>
      </c>
      <c r="AG68" s="432" t="str">
        <f>TRIM('SKU Information'!AG39)</f>
        <v/>
      </c>
      <c r="AH68" s="432" t="str">
        <f>TRIM('SKU Information'!AH39)</f>
        <v/>
      </c>
      <c r="AI68" s="432" t="str">
        <f>TRIM('SKU Information'!AI39)</f>
        <v/>
      </c>
      <c r="AJ68" s="432" t="str">
        <f>TRIM('SKU Information'!AJ39)</f>
        <v/>
      </c>
      <c r="AK68" s="432" t="str">
        <f>TRIM('SKU Information'!AK39)</f>
        <v/>
      </c>
      <c r="AL68" s="432" t="str">
        <f>TRIM('SKU Information'!AL39)</f>
        <v/>
      </c>
      <c r="AM68" s="432" t="str">
        <f>TRIM('SKU Information'!AM39)</f>
        <v/>
      </c>
      <c r="AN68" s="432" t="str">
        <f>TRIM('SKU Information'!AN39)</f>
        <v/>
      </c>
      <c r="AO68" s="432" t="str">
        <f>TRIM('SKU Information'!AO39)</f>
        <v/>
      </c>
      <c r="AP68" s="432" t="str">
        <f>TRIM('SKU Information'!AP39)</f>
        <v/>
      </c>
      <c r="AQ68" s="432" t="str">
        <f>TRIM('SKU Information'!AQ39)</f>
        <v/>
      </c>
      <c r="AR68" s="432" t="str">
        <f>TRIM('SKU Information'!AR39)</f>
        <v/>
      </c>
      <c r="AS68" s="432" t="str">
        <f>TRIM('SKU Information'!AS39)</f>
        <v/>
      </c>
      <c r="AT68" s="432" t="str">
        <f>TRIM('SKU Information'!AT39)</f>
        <v/>
      </c>
      <c r="AU68" s="432" t="str">
        <f>TRIM('SKU Information'!AU39)</f>
        <v/>
      </c>
      <c r="AV68" s="432" t="str">
        <f>TRIM('SKU Information'!AV39)</f>
        <v/>
      </c>
      <c r="AW68" s="432" t="str">
        <f>TRIM('SKU Information'!AW39)</f>
        <v/>
      </c>
      <c r="AX68" s="432" t="str">
        <f>TRIM('SKU Information'!AX39)</f>
        <v/>
      </c>
      <c r="AY68" s="432" t="str">
        <f>TRIM('SKU Information'!AY39)</f>
        <v/>
      </c>
      <c r="AZ68" s="432" t="str">
        <f>TRIM('SKU Information'!AZ39)</f>
        <v/>
      </c>
      <c r="BA68" s="432" t="str">
        <f>TRIM('SKU Information'!BA39)</f>
        <v/>
      </c>
      <c r="BB68" s="432" t="str">
        <f>TRIM('SKU Information'!BB39)</f>
        <v/>
      </c>
    </row>
    <row r="69" spans="1:54" ht="15" customHeight="1" outlineLevel="1" x14ac:dyDescent="0.25">
      <c r="A69" s="392" t="s">
        <v>56</v>
      </c>
      <c r="B69" s="372"/>
      <c r="C69" s="78" t="s">
        <v>34</v>
      </c>
      <c r="D69" s="127" t="str">
        <f>'SKU Information'!D45</f>
        <v>CASE</v>
      </c>
      <c r="E69" s="432" t="str">
        <f>TRIM('SKU Information'!E45)</f>
        <v/>
      </c>
      <c r="F69" s="432" t="str">
        <f>TRIM('SKU Information'!F45)</f>
        <v/>
      </c>
      <c r="G69" s="432" t="str">
        <f>TRIM('SKU Information'!G45)</f>
        <v/>
      </c>
      <c r="H69" s="432" t="str">
        <f>TRIM('SKU Information'!H45)</f>
        <v/>
      </c>
      <c r="I69" s="432" t="str">
        <f>TRIM('SKU Information'!I45)</f>
        <v/>
      </c>
      <c r="J69" s="432" t="str">
        <f>TRIM('SKU Information'!J45)</f>
        <v/>
      </c>
      <c r="K69" s="432" t="str">
        <f>TRIM('SKU Information'!K45)</f>
        <v/>
      </c>
      <c r="L69" s="432" t="str">
        <f>TRIM('SKU Information'!L45)</f>
        <v/>
      </c>
      <c r="M69" s="432" t="str">
        <f>TRIM('SKU Information'!M45)</f>
        <v/>
      </c>
      <c r="N69" s="432" t="str">
        <f>TRIM('SKU Information'!N45)</f>
        <v/>
      </c>
      <c r="O69" s="432" t="str">
        <f>TRIM('SKU Information'!O45)</f>
        <v/>
      </c>
      <c r="P69" s="432" t="str">
        <f>TRIM('SKU Information'!P45)</f>
        <v/>
      </c>
      <c r="Q69" s="432" t="str">
        <f>TRIM('SKU Information'!Q45)</f>
        <v/>
      </c>
      <c r="R69" s="432" t="str">
        <f>TRIM('SKU Information'!R45)</f>
        <v/>
      </c>
      <c r="S69" s="432" t="str">
        <f>TRIM('SKU Information'!S45)</f>
        <v/>
      </c>
      <c r="T69" s="432" t="str">
        <f>TRIM('SKU Information'!T45)</f>
        <v/>
      </c>
      <c r="U69" s="432" t="str">
        <f>TRIM('SKU Information'!U45)</f>
        <v/>
      </c>
      <c r="V69" s="432" t="str">
        <f>TRIM('SKU Information'!V45)</f>
        <v/>
      </c>
      <c r="W69" s="432" t="str">
        <f>TRIM('SKU Information'!W45)</f>
        <v/>
      </c>
      <c r="X69" s="432" t="str">
        <f>TRIM('SKU Information'!X45)</f>
        <v/>
      </c>
      <c r="Y69" s="432" t="str">
        <f>TRIM('SKU Information'!Y45)</f>
        <v/>
      </c>
      <c r="Z69" s="432" t="str">
        <f>TRIM('SKU Information'!Z45)</f>
        <v/>
      </c>
      <c r="AA69" s="432" t="str">
        <f>TRIM('SKU Information'!AA45)</f>
        <v/>
      </c>
      <c r="AB69" s="432" t="str">
        <f>TRIM('SKU Information'!AB45)</f>
        <v/>
      </c>
      <c r="AC69" s="432" t="str">
        <f>TRIM('SKU Information'!AC45)</f>
        <v/>
      </c>
      <c r="AD69" s="432" t="str">
        <f>TRIM('SKU Information'!AD45)</f>
        <v/>
      </c>
      <c r="AE69" s="432" t="str">
        <f>TRIM('SKU Information'!AE45)</f>
        <v/>
      </c>
      <c r="AF69" s="432" t="str">
        <f>TRIM('SKU Information'!AF45)</f>
        <v/>
      </c>
      <c r="AG69" s="432" t="str">
        <f>TRIM('SKU Information'!AG45)</f>
        <v/>
      </c>
      <c r="AH69" s="432" t="str">
        <f>TRIM('SKU Information'!AH45)</f>
        <v/>
      </c>
      <c r="AI69" s="432" t="str">
        <f>TRIM('SKU Information'!AI45)</f>
        <v/>
      </c>
      <c r="AJ69" s="432" t="str">
        <f>TRIM('SKU Information'!AJ45)</f>
        <v/>
      </c>
      <c r="AK69" s="432" t="str">
        <f>TRIM('SKU Information'!AK45)</f>
        <v/>
      </c>
      <c r="AL69" s="432" t="str">
        <f>TRIM('SKU Information'!AL45)</f>
        <v/>
      </c>
      <c r="AM69" s="432" t="str">
        <f>TRIM('SKU Information'!AM45)</f>
        <v/>
      </c>
      <c r="AN69" s="432" t="str">
        <f>TRIM('SKU Information'!AN45)</f>
        <v/>
      </c>
      <c r="AO69" s="432" t="str">
        <f>TRIM('SKU Information'!AO45)</f>
        <v/>
      </c>
      <c r="AP69" s="432" t="str">
        <f>TRIM('SKU Information'!AP45)</f>
        <v/>
      </c>
      <c r="AQ69" s="432" t="str">
        <f>TRIM('SKU Information'!AQ45)</f>
        <v/>
      </c>
      <c r="AR69" s="432" t="str">
        <f>TRIM('SKU Information'!AR45)</f>
        <v/>
      </c>
      <c r="AS69" s="432" t="str">
        <f>TRIM('SKU Information'!AS45)</f>
        <v/>
      </c>
      <c r="AT69" s="432" t="str">
        <f>TRIM('SKU Information'!AT45)</f>
        <v/>
      </c>
      <c r="AU69" s="432" t="str">
        <f>TRIM('SKU Information'!AU45)</f>
        <v/>
      </c>
      <c r="AV69" s="432" t="str">
        <f>TRIM('SKU Information'!AV45)</f>
        <v/>
      </c>
      <c r="AW69" s="432" t="str">
        <f>TRIM('SKU Information'!AW45)</f>
        <v/>
      </c>
      <c r="AX69" s="432" t="str">
        <f>TRIM('SKU Information'!AX45)</f>
        <v/>
      </c>
      <c r="AY69" s="432" t="str">
        <f>TRIM('SKU Information'!AY45)</f>
        <v/>
      </c>
      <c r="AZ69" s="432" t="str">
        <f>TRIM('SKU Information'!AZ45)</f>
        <v/>
      </c>
      <c r="BA69" s="432" t="str">
        <f>TRIM('SKU Information'!BA45)</f>
        <v/>
      </c>
      <c r="BB69" s="432" t="str">
        <f>TRIM('SKU Information'!BB45)</f>
        <v/>
      </c>
    </row>
    <row r="70" spans="1:54" ht="15" customHeight="1" outlineLevel="1" x14ac:dyDescent="0.25">
      <c r="A70" s="194" t="s">
        <v>51</v>
      </c>
      <c r="B70" s="74" t="s">
        <v>54</v>
      </c>
      <c r="C70" s="79" t="s">
        <v>53</v>
      </c>
      <c r="D70" s="223">
        <f>ROUND('SKU Information'!D40-('SKU Information'!D41*'SKU Information'!D40),0)</f>
        <v>55</v>
      </c>
      <c r="E70" s="444">
        <f>ROUND('SKU Information'!E40-('SKU Information'!E41*'SKU Information'!E40),0)</f>
        <v>0</v>
      </c>
      <c r="F70" s="444">
        <f>ROUND('SKU Information'!F40-('SKU Information'!F41*'SKU Information'!F40),0)</f>
        <v>0</v>
      </c>
      <c r="G70" s="444">
        <f>ROUND('SKU Information'!G40-('SKU Information'!G41*'SKU Information'!G40),0)</f>
        <v>0</v>
      </c>
      <c r="H70" s="444">
        <f>ROUND('SKU Information'!H40-('SKU Information'!H41*'SKU Information'!H40),0)</f>
        <v>0</v>
      </c>
      <c r="I70" s="444">
        <f>ROUND('SKU Information'!I40-('SKU Information'!I41*'SKU Information'!I40),0)</f>
        <v>0</v>
      </c>
      <c r="J70" s="444">
        <f>ROUND('SKU Information'!J40-('SKU Information'!J41*'SKU Information'!J40),0)</f>
        <v>0</v>
      </c>
      <c r="K70" s="444">
        <f>ROUND('SKU Information'!K40-('SKU Information'!K41*'SKU Information'!K40),0)</f>
        <v>0</v>
      </c>
      <c r="L70" s="444">
        <f>ROUND('SKU Information'!L40-('SKU Information'!L41*'SKU Information'!L40),0)</f>
        <v>0</v>
      </c>
      <c r="M70" s="444">
        <f>ROUND('SKU Information'!M40-('SKU Information'!M41*'SKU Information'!M40),0)</f>
        <v>0</v>
      </c>
      <c r="N70" s="444">
        <f>ROUND('SKU Information'!N40-('SKU Information'!N41*'SKU Information'!N40),0)</f>
        <v>0</v>
      </c>
      <c r="O70" s="444">
        <f>ROUND('SKU Information'!O40-('SKU Information'!O41*'SKU Information'!O40),0)</f>
        <v>0</v>
      </c>
      <c r="P70" s="444">
        <f>ROUND('SKU Information'!P40-('SKU Information'!P41*'SKU Information'!P40),0)</f>
        <v>0</v>
      </c>
      <c r="Q70" s="444">
        <f>ROUND('SKU Information'!Q40-('SKU Information'!Q41*'SKU Information'!Q40),0)</f>
        <v>0</v>
      </c>
      <c r="R70" s="444">
        <f>ROUND('SKU Information'!R40-('SKU Information'!R41*'SKU Information'!R40),0)</f>
        <v>0</v>
      </c>
      <c r="S70" s="444">
        <f>ROUND('SKU Information'!S40-('SKU Information'!S41*'SKU Information'!S40),0)</f>
        <v>0</v>
      </c>
      <c r="T70" s="444">
        <f>ROUND('SKU Information'!T40-('SKU Information'!T41*'SKU Information'!T40),0)</f>
        <v>0</v>
      </c>
      <c r="U70" s="444">
        <f>ROUND('SKU Information'!U40-('SKU Information'!U41*'SKU Information'!U40),0)</f>
        <v>0</v>
      </c>
      <c r="V70" s="444">
        <f>ROUND('SKU Information'!V40-('SKU Information'!V41*'SKU Information'!V40),0)</f>
        <v>0</v>
      </c>
      <c r="W70" s="444">
        <f>ROUND('SKU Information'!W40-('SKU Information'!W41*'SKU Information'!W40),0)</f>
        <v>0</v>
      </c>
      <c r="X70" s="444">
        <f>ROUND('SKU Information'!X40-('SKU Information'!X41*'SKU Information'!X40),0)</f>
        <v>0</v>
      </c>
      <c r="Y70" s="444">
        <f>ROUND('SKU Information'!Y40-('SKU Information'!Y41*'SKU Information'!Y40),0)</f>
        <v>0</v>
      </c>
      <c r="Z70" s="444">
        <f>ROUND('SKU Information'!Z40-('SKU Information'!Z41*'SKU Information'!Z40),0)</f>
        <v>0</v>
      </c>
      <c r="AA70" s="444">
        <f>ROUND('SKU Information'!AA40-('SKU Information'!AA41*'SKU Information'!AA40),0)</f>
        <v>0</v>
      </c>
      <c r="AB70" s="444">
        <f>ROUND('SKU Information'!AB40-('SKU Information'!AB41*'SKU Information'!AB40),0)</f>
        <v>0</v>
      </c>
      <c r="AC70" s="444">
        <f>ROUND('SKU Information'!AC40-('SKU Information'!AC41*'SKU Information'!AC40),0)</f>
        <v>0</v>
      </c>
      <c r="AD70" s="444">
        <f>ROUND('SKU Information'!AD40-('SKU Information'!AD41*'SKU Information'!AD40),0)</f>
        <v>0</v>
      </c>
      <c r="AE70" s="444">
        <f>ROUND('SKU Information'!AE40-('SKU Information'!AE41*'SKU Information'!AE40),0)</f>
        <v>0</v>
      </c>
      <c r="AF70" s="444">
        <f>ROUND('SKU Information'!AF40-('SKU Information'!AF41*'SKU Information'!AF40),0)</f>
        <v>0</v>
      </c>
      <c r="AG70" s="444">
        <f>ROUND('SKU Information'!AG40-('SKU Information'!AG41*'SKU Information'!AG40),0)</f>
        <v>0</v>
      </c>
      <c r="AH70" s="444">
        <f>ROUND('SKU Information'!AH40-('SKU Information'!AH41*'SKU Information'!AH40),0)</f>
        <v>0</v>
      </c>
      <c r="AI70" s="444">
        <f>ROUND('SKU Information'!AI40-('SKU Information'!AI41*'SKU Information'!AI40),0)</f>
        <v>0</v>
      </c>
      <c r="AJ70" s="444">
        <f>ROUND('SKU Information'!AJ40-('SKU Information'!AJ41*'SKU Information'!AJ40),0)</f>
        <v>0</v>
      </c>
      <c r="AK70" s="444">
        <f>ROUND('SKU Information'!AK40-('SKU Information'!AK41*'SKU Information'!AK40),0)</f>
        <v>0</v>
      </c>
      <c r="AL70" s="444">
        <f>ROUND('SKU Information'!AL40-('SKU Information'!AL41*'SKU Information'!AL40),0)</f>
        <v>0</v>
      </c>
      <c r="AM70" s="444">
        <f>ROUND('SKU Information'!AM40-('SKU Information'!AM41*'SKU Information'!AM40),0)</f>
        <v>0</v>
      </c>
      <c r="AN70" s="444">
        <f>ROUND('SKU Information'!AN40-('SKU Information'!AN41*'SKU Information'!AN40),0)</f>
        <v>0</v>
      </c>
      <c r="AO70" s="444">
        <f>ROUND('SKU Information'!AO40-('SKU Information'!AO41*'SKU Information'!AO40),0)</f>
        <v>0</v>
      </c>
      <c r="AP70" s="444">
        <f>ROUND('SKU Information'!AP40-('SKU Information'!AP41*'SKU Information'!AP40),0)</f>
        <v>0</v>
      </c>
      <c r="AQ70" s="444">
        <f>ROUND('SKU Information'!AQ40-('SKU Information'!AQ41*'SKU Information'!AQ40),0)</f>
        <v>0</v>
      </c>
      <c r="AR70" s="444">
        <f>ROUND('SKU Information'!AR40-('SKU Information'!AR41*'SKU Information'!AR40),0)</f>
        <v>0</v>
      </c>
      <c r="AS70" s="444">
        <f>ROUND('SKU Information'!AS40-('SKU Information'!AS41*'SKU Information'!AS40),0)</f>
        <v>0</v>
      </c>
      <c r="AT70" s="444">
        <f>ROUND('SKU Information'!AT40-('SKU Information'!AT41*'SKU Information'!AT40),0)</f>
        <v>0</v>
      </c>
      <c r="AU70" s="444">
        <f>ROUND('SKU Information'!AU40-('SKU Information'!AU41*'SKU Information'!AU40),0)</f>
        <v>0</v>
      </c>
      <c r="AV70" s="444">
        <f>ROUND('SKU Information'!AV40-('SKU Information'!AV41*'SKU Information'!AV40),0)</f>
        <v>0</v>
      </c>
      <c r="AW70" s="444">
        <f>ROUND('SKU Information'!AW40-('SKU Information'!AW41*'SKU Information'!AW40),0)</f>
        <v>0</v>
      </c>
      <c r="AX70" s="444">
        <f>ROUND('SKU Information'!AX40-('SKU Information'!AX41*'SKU Information'!AX40),0)</f>
        <v>0</v>
      </c>
      <c r="AY70" s="444">
        <f>ROUND('SKU Information'!AY40-('SKU Information'!AY41*'SKU Information'!AY40),0)</f>
        <v>0</v>
      </c>
      <c r="AZ70" s="444">
        <f>ROUND('SKU Information'!AZ40-('SKU Information'!AZ41*'SKU Information'!AZ40),0)</f>
        <v>0</v>
      </c>
      <c r="BA70" s="444">
        <f>ROUND('SKU Information'!BA40-('SKU Information'!BA41*'SKU Information'!BA40),0)</f>
        <v>0</v>
      </c>
      <c r="BB70" s="444">
        <f>ROUND('SKU Information'!BB40-('SKU Information'!BB41*'SKU Information'!BB40),0)</f>
        <v>0</v>
      </c>
    </row>
    <row r="71" spans="1:54" ht="15" customHeight="1" outlineLevel="1" thickBot="1" x14ac:dyDescent="0.3">
      <c r="A71" s="394" t="s">
        <v>202</v>
      </c>
      <c r="B71" s="395"/>
      <c r="C71" s="395"/>
      <c r="D71" s="180" t="str">
        <f>VLOOKUP(D$1,'Procurement Review'!$B$4:$BD$54,10,FALSE)</f>
        <v>GTA</v>
      </c>
      <c r="E71" s="445">
        <f>VLOOKUP(E$1,'Procurement Review'!$B$4:$BD$54,10,FALSE)</f>
        <v>0</v>
      </c>
      <c r="F71" s="445">
        <f>VLOOKUP(F$1,'Procurement Review'!$B$4:$BD$54,10,FALSE)</f>
        <v>0</v>
      </c>
      <c r="G71" s="445">
        <f>VLOOKUP(G$1,'Procurement Review'!$B$4:$BD$54,10,FALSE)</f>
        <v>0</v>
      </c>
      <c r="H71" s="445">
        <f>VLOOKUP(H$1,'Procurement Review'!$B$4:$BD$54,10,FALSE)</f>
        <v>0</v>
      </c>
      <c r="I71" s="445">
        <f>VLOOKUP(I$1,'Procurement Review'!$B$4:$BD$54,10,FALSE)</f>
        <v>0</v>
      </c>
      <c r="J71" s="445">
        <f>VLOOKUP(J$1,'Procurement Review'!$B$4:$BD$54,10,FALSE)</f>
        <v>0</v>
      </c>
      <c r="K71" s="445">
        <f>VLOOKUP(K$1,'Procurement Review'!$B$4:$BD$54,10,FALSE)</f>
        <v>0</v>
      </c>
      <c r="L71" s="445">
        <f>VLOOKUP(L$1,'Procurement Review'!$B$4:$BD$54,10,FALSE)</f>
        <v>0</v>
      </c>
      <c r="M71" s="445">
        <f>VLOOKUP(M$1,'Procurement Review'!$B$4:$BD$54,10,FALSE)</f>
        <v>0</v>
      </c>
      <c r="N71" s="445">
        <f>VLOOKUP(N$1,'Procurement Review'!$B$4:$BD$54,10,FALSE)</f>
        <v>0</v>
      </c>
      <c r="O71" s="445">
        <f>VLOOKUP(O$1,'Procurement Review'!$B$4:$BD$54,10,FALSE)</f>
        <v>0</v>
      </c>
      <c r="P71" s="445">
        <f>VLOOKUP(P$1,'Procurement Review'!$B$4:$BD$54,10,FALSE)</f>
        <v>0</v>
      </c>
      <c r="Q71" s="445">
        <f>VLOOKUP(Q$1,'Procurement Review'!$B$4:$BD$54,10,FALSE)</f>
        <v>0</v>
      </c>
      <c r="R71" s="445">
        <f>VLOOKUP(R$1,'Procurement Review'!$B$4:$BD$54,10,FALSE)</f>
        <v>0</v>
      </c>
      <c r="S71" s="445">
        <f>VLOOKUP(S$1,'Procurement Review'!$B$4:$BD$54,10,FALSE)</f>
        <v>0</v>
      </c>
      <c r="T71" s="445">
        <f>VLOOKUP(T$1,'Procurement Review'!$B$4:$BD$54,10,FALSE)</f>
        <v>0</v>
      </c>
      <c r="U71" s="445">
        <f>VLOOKUP(U$1,'Procurement Review'!$B$4:$BD$54,10,FALSE)</f>
        <v>0</v>
      </c>
      <c r="V71" s="445">
        <f>VLOOKUP(V$1,'Procurement Review'!$B$4:$BD$54,10,FALSE)</f>
        <v>0</v>
      </c>
      <c r="W71" s="445">
        <f>VLOOKUP(W$1,'Procurement Review'!$B$4:$BD$54,10,FALSE)</f>
        <v>0</v>
      </c>
      <c r="X71" s="445">
        <f>VLOOKUP(X$1,'Procurement Review'!$B$4:$BD$54,10,FALSE)</f>
        <v>0</v>
      </c>
      <c r="Y71" s="445">
        <f>VLOOKUP(Y$1,'Procurement Review'!$B$4:$BD$54,10,FALSE)</f>
        <v>0</v>
      </c>
      <c r="Z71" s="445">
        <f>VLOOKUP(Z$1,'Procurement Review'!$B$4:$BD$54,10,FALSE)</f>
        <v>0</v>
      </c>
      <c r="AA71" s="445">
        <f>VLOOKUP(AA$1,'Procurement Review'!$B$4:$BD$54,10,FALSE)</f>
        <v>0</v>
      </c>
      <c r="AB71" s="445">
        <f>VLOOKUP(AB$1,'Procurement Review'!$B$4:$BD$54,10,FALSE)</f>
        <v>0</v>
      </c>
      <c r="AC71" s="445">
        <f>VLOOKUP(AC$1,'Procurement Review'!$B$4:$BD$54,10,FALSE)</f>
        <v>0</v>
      </c>
      <c r="AD71" s="445">
        <f>VLOOKUP(AD$1,'Procurement Review'!$B$4:$BD$54,10,FALSE)</f>
        <v>0</v>
      </c>
      <c r="AE71" s="445">
        <f>VLOOKUP(AE$1,'Procurement Review'!$B$4:$BD$54,10,FALSE)</f>
        <v>0</v>
      </c>
      <c r="AF71" s="445">
        <f>VLOOKUP(AF$1,'Procurement Review'!$B$4:$BD$54,10,FALSE)</f>
        <v>0</v>
      </c>
      <c r="AG71" s="445">
        <f>VLOOKUP(AG$1,'Procurement Review'!$B$4:$BD$54,10,FALSE)</f>
        <v>0</v>
      </c>
      <c r="AH71" s="445">
        <f>VLOOKUP(AH$1,'Procurement Review'!$B$4:$BD$54,10,FALSE)</f>
        <v>0</v>
      </c>
      <c r="AI71" s="445">
        <f>VLOOKUP(AI$1,'Procurement Review'!$B$4:$BD$54,10,FALSE)</f>
        <v>0</v>
      </c>
      <c r="AJ71" s="445">
        <f>VLOOKUP(AJ$1,'Procurement Review'!$B$4:$BD$54,10,FALSE)</f>
        <v>0</v>
      </c>
      <c r="AK71" s="445">
        <f>VLOOKUP(AK$1,'Procurement Review'!$B$4:$BD$54,10,FALSE)</f>
        <v>0</v>
      </c>
      <c r="AL71" s="445">
        <f>VLOOKUP(AL$1,'Procurement Review'!$B$4:$BD$54,10,FALSE)</f>
        <v>0</v>
      </c>
      <c r="AM71" s="445">
        <f>VLOOKUP(AM$1,'Procurement Review'!$B$4:$BD$54,10,FALSE)</f>
        <v>0</v>
      </c>
      <c r="AN71" s="445">
        <f>VLOOKUP(AN$1,'Procurement Review'!$B$4:$BD$54,10,FALSE)</f>
        <v>0</v>
      </c>
      <c r="AO71" s="445">
        <f>VLOOKUP(AO$1,'Procurement Review'!$B$4:$BD$54,10,FALSE)</f>
        <v>0</v>
      </c>
      <c r="AP71" s="445">
        <f>VLOOKUP(AP$1,'Procurement Review'!$B$4:$BD$54,10,FALSE)</f>
        <v>0</v>
      </c>
      <c r="AQ71" s="445">
        <f>VLOOKUP(AQ$1,'Procurement Review'!$B$4:$BD$54,10,FALSE)</f>
        <v>0</v>
      </c>
      <c r="AR71" s="445">
        <f>VLOOKUP(AR$1,'Procurement Review'!$B$4:$BD$54,10,FALSE)</f>
        <v>0</v>
      </c>
      <c r="AS71" s="445">
        <f>VLOOKUP(AS$1,'Procurement Review'!$B$4:$BD$54,10,FALSE)</f>
        <v>0</v>
      </c>
      <c r="AT71" s="445">
        <f>VLOOKUP(AT$1,'Procurement Review'!$B$4:$BD$54,10,FALSE)</f>
        <v>0</v>
      </c>
      <c r="AU71" s="445">
        <f>VLOOKUP(AU$1,'Procurement Review'!$B$4:$BD$54,10,FALSE)</f>
        <v>0</v>
      </c>
      <c r="AV71" s="445">
        <f>VLOOKUP(AV$1,'Procurement Review'!$B$4:$BD$54,10,FALSE)</f>
        <v>0</v>
      </c>
      <c r="AW71" s="445">
        <f>VLOOKUP(AW$1,'Procurement Review'!$B$4:$BD$54,10,FALSE)</f>
        <v>0</v>
      </c>
      <c r="AX71" s="445">
        <f>VLOOKUP(AX$1,'Procurement Review'!$B$4:$BD$54,10,FALSE)</f>
        <v>0</v>
      </c>
      <c r="AY71" s="445">
        <f>VLOOKUP(AY$1,'Procurement Review'!$B$4:$BD$54,10,FALSE)</f>
        <v>0</v>
      </c>
      <c r="AZ71" s="445">
        <f>VLOOKUP(AZ$1,'Procurement Review'!$B$4:$BD$54,10,FALSE)</f>
        <v>0</v>
      </c>
      <c r="BA71" s="445">
        <f>VLOOKUP(BA$1,'Procurement Review'!$B$4:$BD$54,10,FALSE)</f>
        <v>0</v>
      </c>
      <c r="BB71" s="445">
        <f>VLOOKUP(BB$1,'Procurement Review'!$B$4:$BD$54,10,FALSE)</f>
        <v>0</v>
      </c>
    </row>
    <row r="72" spans="1:54" ht="15" customHeight="1" x14ac:dyDescent="0.25">
      <c r="A72" s="401" t="s">
        <v>22</v>
      </c>
      <c r="B72" s="402"/>
      <c r="C72" s="402"/>
      <c r="D72" s="175" t="str">
        <f>'SKU Information'!D2</f>
        <v>Example Distribution Ltd.</v>
      </c>
      <c r="E72" s="446" t="str">
        <f>TRIM('SKU Information'!E2)</f>
        <v/>
      </c>
      <c r="F72" s="446" t="str">
        <f>TRIM('SKU Information'!F2)</f>
        <v/>
      </c>
      <c r="G72" s="446" t="str">
        <f>TRIM('SKU Information'!G2)</f>
        <v/>
      </c>
      <c r="H72" s="446" t="str">
        <f>TRIM('SKU Information'!H2)</f>
        <v/>
      </c>
      <c r="I72" s="446" t="str">
        <f>TRIM('SKU Information'!I2)</f>
        <v/>
      </c>
      <c r="J72" s="446" t="str">
        <f>TRIM('SKU Information'!J2)</f>
        <v/>
      </c>
      <c r="K72" s="446" t="str">
        <f>TRIM('SKU Information'!K2)</f>
        <v/>
      </c>
      <c r="L72" s="446" t="str">
        <f>TRIM('SKU Information'!L2)</f>
        <v/>
      </c>
      <c r="M72" s="446" t="str">
        <f>TRIM('SKU Information'!M2)</f>
        <v/>
      </c>
      <c r="N72" s="446" t="str">
        <f>TRIM('SKU Information'!N2)</f>
        <v/>
      </c>
      <c r="O72" s="446" t="str">
        <f>TRIM('SKU Information'!O2)</f>
        <v/>
      </c>
      <c r="P72" s="446" t="str">
        <f>TRIM('SKU Information'!P2)</f>
        <v/>
      </c>
      <c r="Q72" s="446" t="str">
        <f>TRIM('SKU Information'!Q2)</f>
        <v/>
      </c>
      <c r="R72" s="446" t="str">
        <f>TRIM('SKU Information'!R2)</f>
        <v/>
      </c>
      <c r="S72" s="446" t="str">
        <f>TRIM('SKU Information'!S2)</f>
        <v/>
      </c>
      <c r="T72" s="446" t="str">
        <f>TRIM('SKU Information'!T2)</f>
        <v/>
      </c>
      <c r="U72" s="446" t="str">
        <f>TRIM('SKU Information'!U2)</f>
        <v/>
      </c>
      <c r="V72" s="446" t="str">
        <f>TRIM('SKU Information'!V2)</f>
        <v/>
      </c>
      <c r="W72" s="446" t="str">
        <f>TRIM('SKU Information'!W2)</f>
        <v/>
      </c>
      <c r="X72" s="446" t="str">
        <f>TRIM('SKU Information'!X2)</f>
        <v/>
      </c>
      <c r="Y72" s="446" t="str">
        <f>TRIM('SKU Information'!Y2)</f>
        <v/>
      </c>
      <c r="Z72" s="446" t="str">
        <f>TRIM('SKU Information'!Z2)</f>
        <v/>
      </c>
      <c r="AA72" s="446" t="str">
        <f>TRIM('SKU Information'!AA2)</f>
        <v/>
      </c>
      <c r="AB72" s="446" t="str">
        <f>TRIM('SKU Information'!AB2)</f>
        <v/>
      </c>
      <c r="AC72" s="446" t="str">
        <f>TRIM('SKU Information'!AC2)</f>
        <v/>
      </c>
      <c r="AD72" s="446" t="str">
        <f>TRIM('SKU Information'!AD2)</f>
        <v/>
      </c>
      <c r="AE72" s="446" t="str">
        <f>TRIM('SKU Information'!AE2)</f>
        <v/>
      </c>
      <c r="AF72" s="446" t="str">
        <f>TRIM('SKU Information'!AF2)</f>
        <v/>
      </c>
      <c r="AG72" s="446" t="str">
        <f>TRIM('SKU Information'!AG2)</f>
        <v/>
      </c>
      <c r="AH72" s="446" t="str">
        <f>TRIM('SKU Information'!AH2)</f>
        <v/>
      </c>
      <c r="AI72" s="446" t="str">
        <f>TRIM('SKU Information'!AI2)</f>
        <v/>
      </c>
      <c r="AJ72" s="446" t="str">
        <f>TRIM('SKU Information'!AJ2)</f>
        <v/>
      </c>
      <c r="AK72" s="446" t="str">
        <f>TRIM('SKU Information'!AK2)</f>
        <v/>
      </c>
      <c r="AL72" s="446" t="str">
        <f>TRIM('SKU Information'!AL2)</f>
        <v/>
      </c>
      <c r="AM72" s="446" t="str">
        <f>TRIM('SKU Information'!AM2)</f>
        <v/>
      </c>
      <c r="AN72" s="446" t="str">
        <f>TRIM('SKU Information'!AN2)</f>
        <v/>
      </c>
      <c r="AO72" s="446" t="str">
        <f>TRIM('SKU Information'!AO2)</f>
        <v/>
      </c>
      <c r="AP72" s="446" t="str">
        <f>TRIM('SKU Information'!AP2)</f>
        <v/>
      </c>
      <c r="AQ72" s="446" t="str">
        <f>TRIM('SKU Information'!AQ2)</f>
        <v/>
      </c>
      <c r="AR72" s="446" t="str">
        <f>TRIM('SKU Information'!AR2)</f>
        <v/>
      </c>
      <c r="AS72" s="446" t="str">
        <f>TRIM('SKU Information'!AS2)</f>
        <v/>
      </c>
      <c r="AT72" s="446" t="str">
        <f>TRIM('SKU Information'!AT2)</f>
        <v/>
      </c>
      <c r="AU72" s="446" t="str">
        <f>TRIM('SKU Information'!AU2)</f>
        <v/>
      </c>
      <c r="AV72" s="446" t="str">
        <f>TRIM('SKU Information'!AV2)</f>
        <v/>
      </c>
      <c r="AW72" s="446" t="str">
        <f>TRIM('SKU Information'!AW2)</f>
        <v/>
      </c>
      <c r="AX72" s="446" t="str">
        <f>TRIM('SKU Information'!AX2)</f>
        <v/>
      </c>
      <c r="AY72" s="446" t="str">
        <f>TRIM('SKU Information'!AY2)</f>
        <v/>
      </c>
      <c r="AZ72" s="446" t="str">
        <f>TRIM('SKU Information'!AZ2)</f>
        <v/>
      </c>
      <c r="BA72" s="446" t="str">
        <f>TRIM('SKU Information'!BA2)</f>
        <v/>
      </c>
      <c r="BB72" s="446" t="str">
        <f>TRIM('SKU Information'!BB2)</f>
        <v/>
      </c>
    </row>
    <row r="73" spans="1:54" ht="15" customHeight="1" x14ac:dyDescent="0.25">
      <c r="A73" s="398" t="s">
        <v>24</v>
      </c>
      <c r="B73" s="268"/>
      <c r="C73" s="268"/>
      <c r="D73" s="125" t="str">
        <f>'SKU Information'!D7</f>
        <v>56098</v>
      </c>
      <c r="E73" s="433" t="str">
        <f>TRIM('SKU Information'!E7)</f>
        <v/>
      </c>
      <c r="F73" s="433" t="str">
        <f>TRIM('SKU Information'!F7)</f>
        <v/>
      </c>
      <c r="G73" s="433" t="str">
        <f>TRIM('SKU Information'!G7)</f>
        <v/>
      </c>
      <c r="H73" s="433" t="str">
        <f>TRIM('SKU Information'!H7)</f>
        <v/>
      </c>
      <c r="I73" s="433" t="str">
        <f>TRIM('SKU Information'!I7)</f>
        <v/>
      </c>
      <c r="J73" s="433" t="str">
        <f>TRIM('SKU Information'!J7)</f>
        <v/>
      </c>
      <c r="K73" s="433" t="str">
        <f>TRIM('SKU Information'!K7)</f>
        <v/>
      </c>
      <c r="L73" s="433" t="str">
        <f>TRIM('SKU Information'!L7)</f>
        <v/>
      </c>
      <c r="M73" s="433" t="str">
        <f>TRIM('SKU Information'!M7)</f>
        <v/>
      </c>
      <c r="N73" s="433" t="str">
        <f>TRIM('SKU Information'!N7)</f>
        <v/>
      </c>
      <c r="O73" s="433" t="str">
        <f>TRIM('SKU Information'!O7)</f>
        <v/>
      </c>
      <c r="P73" s="433" t="str">
        <f>TRIM('SKU Information'!P7)</f>
        <v/>
      </c>
      <c r="Q73" s="433" t="str">
        <f>TRIM('SKU Information'!Q7)</f>
        <v/>
      </c>
      <c r="R73" s="433" t="str">
        <f>TRIM('SKU Information'!R7)</f>
        <v/>
      </c>
      <c r="S73" s="433" t="str">
        <f>TRIM('SKU Information'!S7)</f>
        <v/>
      </c>
      <c r="T73" s="433" t="str">
        <f>TRIM('SKU Information'!T7)</f>
        <v/>
      </c>
      <c r="U73" s="433" t="str">
        <f>TRIM('SKU Information'!U7)</f>
        <v/>
      </c>
      <c r="V73" s="433" t="str">
        <f>TRIM('SKU Information'!V7)</f>
        <v/>
      </c>
      <c r="W73" s="433" t="str">
        <f>TRIM('SKU Information'!W7)</f>
        <v/>
      </c>
      <c r="X73" s="433" t="str">
        <f>TRIM('SKU Information'!X7)</f>
        <v/>
      </c>
      <c r="Y73" s="433" t="str">
        <f>TRIM('SKU Information'!Y7)</f>
        <v/>
      </c>
      <c r="Z73" s="433" t="str">
        <f>TRIM('SKU Information'!Z7)</f>
        <v/>
      </c>
      <c r="AA73" s="433" t="str">
        <f>TRIM('SKU Information'!AA7)</f>
        <v/>
      </c>
      <c r="AB73" s="433" t="str">
        <f>TRIM('SKU Information'!AB7)</f>
        <v/>
      </c>
      <c r="AC73" s="433" t="str">
        <f>TRIM('SKU Information'!AC7)</f>
        <v/>
      </c>
      <c r="AD73" s="433" t="str">
        <f>TRIM('SKU Information'!AD7)</f>
        <v/>
      </c>
      <c r="AE73" s="433" t="str">
        <f>TRIM('SKU Information'!AE7)</f>
        <v/>
      </c>
      <c r="AF73" s="433" t="str">
        <f>TRIM('SKU Information'!AF7)</f>
        <v/>
      </c>
      <c r="AG73" s="433" t="str">
        <f>TRIM('SKU Information'!AG7)</f>
        <v/>
      </c>
      <c r="AH73" s="433" t="str">
        <f>TRIM('SKU Information'!AH7)</f>
        <v/>
      </c>
      <c r="AI73" s="433" t="str">
        <f>TRIM('SKU Information'!AI7)</f>
        <v/>
      </c>
      <c r="AJ73" s="433" t="str">
        <f>TRIM('SKU Information'!AJ7)</f>
        <v/>
      </c>
      <c r="AK73" s="433" t="str">
        <f>TRIM('SKU Information'!AK7)</f>
        <v/>
      </c>
      <c r="AL73" s="433" t="str">
        <f>TRIM('SKU Information'!AL7)</f>
        <v/>
      </c>
      <c r="AM73" s="433" t="str">
        <f>TRIM('SKU Information'!AM7)</f>
        <v/>
      </c>
      <c r="AN73" s="433" t="str">
        <f>TRIM('SKU Information'!AN7)</f>
        <v/>
      </c>
      <c r="AO73" s="433" t="str">
        <f>TRIM('SKU Information'!AO7)</f>
        <v/>
      </c>
      <c r="AP73" s="433" t="str">
        <f>TRIM('SKU Information'!AP7)</f>
        <v/>
      </c>
      <c r="AQ73" s="433" t="str">
        <f>TRIM('SKU Information'!AQ7)</f>
        <v/>
      </c>
      <c r="AR73" s="433" t="str">
        <f>TRIM('SKU Information'!AR7)</f>
        <v/>
      </c>
      <c r="AS73" s="433" t="str">
        <f>TRIM('SKU Information'!AS7)</f>
        <v/>
      </c>
      <c r="AT73" s="433" t="str">
        <f>TRIM('SKU Information'!AT7)</f>
        <v/>
      </c>
      <c r="AU73" s="433" t="str">
        <f>TRIM('SKU Information'!AU7)</f>
        <v/>
      </c>
      <c r="AV73" s="433" t="str">
        <f>TRIM('SKU Information'!AV7)</f>
        <v/>
      </c>
      <c r="AW73" s="433" t="str">
        <f>TRIM('SKU Information'!AW7)</f>
        <v/>
      </c>
      <c r="AX73" s="433" t="str">
        <f>TRIM('SKU Information'!AX7)</f>
        <v/>
      </c>
      <c r="AY73" s="433" t="str">
        <f>TRIM('SKU Information'!AY7)</f>
        <v/>
      </c>
      <c r="AZ73" s="433" t="str">
        <f>TRIM('SKU Information'!AZ7)</f>
        <v/>
      </c>
      <c r="BA73" s="433" t="str">
        <f>TRIM('SKU Information'!BA7)</f>
        <v/>
      </c>
      <c r="BB73" s="433" t="str">
        <f>TRIM('SKU Information'!BB7)</f>
        <v/>
      </c>
    </row>
    <row r="74" spans="1:54" ht="15" customHeight="1" x14ac:dyDescent="0.25">
      <c r="A74" s="396" t="s">
        <v>55</v>
      </c>
      <c r="B74" s="397"/>
      <c r="C74" s="397"/>
      <c r="D74" s="117" t="str">
        <f>'SKU Information'!D43</f>
        <v>Manufacturing Company Ltd.</v>
      </c>
      <c r="E74" s="433" t="str">
        <f>TRIM('SKU Information'!E43)</f>
        <v/>
      </c>
      <c r="F74" s="433" t="str">
        <f>TRIM('SKU Information'!F43)</f>
        <v/>
      </c>
      <c r="G74" s="433" t="str">
        <f>TRIM('SKU Information'!G43)</f>
        <v/>
      </c>
      <c r="H74" s="433" t="str">
        <f>TRIM('SKU Information'!H43)</f>
        <v/>
      </c>
      <c r="I74" s="433" t="str">
        <f>TRIM('SKU Information'!I43)</f>
        <v/>
      </c>
      <c r="J74" s="433" t="str">
        <f>TRIM('SKU Information'!J43)</f>
        <v/>
      </c>
      <c r="K74" s="433" t="str">
        <f>TRIM('SKU Information'!K43)</f>
        <v/>
      </c>
      <c r="L74" s="433" t="str">
        <f>TRIM('SKU Information'!L43)</f>
        <v/>
      </c>
      <c r="M74" s="433" t="str">
        <f>TRIM('SKU Information'!M43)</f>
        <v/>
      </c>
      <c r="N74" s="433" t="str">
        <f>TRIM('SKU Information'!N43)</f>
        <v/>
      </c>
      <c r="O74" s="433" t="str">
        <f>TRIM('SKU Information'!O43)</f>
        <v/>
      </c>
      <c r="P74" s="433" t="str">
        <f>TRIM('SKU Information'!P43)</f>
        <v/>
      </c>
      <c r="Q74" s="433" t="str">
        <f>TRIM('SKU Information'!Q43)</f>
        <v/>
      </c>
      <c r="R74" s="433" t="str">
        <f>TRIM('SKU Information'!R43)</f>
        <v/>
      </c>
      <c r="S74" s="433" t="str">
        <f>TRIM('SKU Information'!S43)</f>
        <v/>
      </c>
      <c r="T74" s="433" t="str">
        <f>TRIM('SKU Information'!T43)</f>
        <v/>
      </c>
      <c r="U74" s="433" t="str">
        <f>TRIM('SKU Information'!U43)</f>
        <v/>
      </c>
      <c r="V74" s="433" t="str">
        <f>TRIM('SKU Information'!V43)</f>
        <v/>
      </c>
      <c r="W74" s="433" t="str">
        <f>TRIM('SKU Information'!W43)</f>
        <v/>
      </c>
      <c r="X74" s="433" t="str">
        <f>TRIM('SKU Information'!X43)</f>
        <v/>
      </c>
      <c r="Y74" s="433" t="str">
        <f>TRIM('SKU Information'!Y43)</f>
        <v/>
      </c>
      <c r="Z74" s="433" t="str">
        <f>TRIM('SKU Information'!Z43)</f>
        <v/>
      </c>
      <c r="AA74" s="433" t="str">
        <f>TRIM('SKU Information'!AA43)</f>
        <v/>
      </c>
      <c r="AB74" s="433" t="str">
        <f>TRIM('SKU Information'!AB43)</f>
        <v/>
      </c>
      <c r="AC74" s="433" t="str">
        <f>TRIM('SKU Information'!AC43)</f>
        <v/>
      </c>
      <c r="AD74" s="433" t="str">
        <f>TRIM('SKU Information'!AD43)</f>
        <v/>
      </c>
      <c r="AE74" s="433" t="str">
        <f>TRIM('SKU Information'!AE43)</f>
        <v/>
      </c>
      <c r="AF74" s="433" t="str">
        <f>TRIM('SKU Information'!AF43)</f>
        <v/>
      </c>
      <c r="AG74" s="433" t="str">
        <f>TRIM('SKU Information'!AG43)</f>
        <v/>
      </c>
      <c r="AH74" s="433" t="str">
        <f>TRIM('SKU Information'!AH43)</f>
        <v/>
      </c>
      <c r="AI74" s="433" t="str">
        <f>TRIM('SKU Information'!AI43)</f>
        <v/>
      </c>
      <c r="AJ74" s="433" t="str">
        <f>TRIM('SKU Information'!AJ43)</f>
        <v/>
      </c>
      <c r="AK74" s="433" t="str">
        <f>TRIM('SKU Information'!AK43)</f>
        <v/>
      </c>
      <c r="AL74" s="433" t="str">
        <f>TRIM('SKU Information'!AL43)</f>
        <v/>
      </c>
      <c r="AM74" s="433" t="str">
        <f>TRIM('SKU Information'!AM43)</f>
        <v/>
      </c>
      <c r="AN74" s="433" t="str">
        <f>TRIM('SKU Information'!AN43)</f>
        <v/>
      </c>
      <c r="AO74" s="433" t="str">
        <f>TRIM('SKU Information'!AO43)</f>
        <v/>
      </c>
      <c r="AP74" s="433" t="str">
        <f>TRIM('SKU Information'!AP43)</f>
        <v/>
      </c>
      <c r="AQ74" s="433" t="str">
        <f>TRIM('SKU Information'!AQ43)</f>
        <v/>
      </c>
      <c r="AR74" s="433" t="str">
        <f>TRIM('SKU Information'!AR43)</f>
        <v/>
      </c>
      <c r="AS74" s="433" t="str">
        <f>TRIM('SKU Information'!AS43)</f>
        <v/>
      </c>
      <c r="AT74" s="433" t="str">
        <f>TRIM('SKU Information'!AT43)</f>
        <v/>
      </c>
      <c r="AU74" s="433" t="str">
        <f>TRIM('SKU Information'!AU43)</f>
        <v/>
      </c>
      <c r="AV74" s="433" t="str">
        <f>TRIM('SKU Information'!AV43)</f>
        <v/>
      </c>
      <c r="AW74" s="433" t="str">
        <f>TRIM('SKU Information'!AW43)</f>
        <v/>
      </c>
      <c r="AX74" s="433" t="str">
        <f>TRIM('SKU Information'!AX43)</f>
        <v/>
      </c>
      <c r="AY74" s="433" t="str">
        <f>TRIM('SKU Information'!AY43)</f>
        <v/>
      </c>
      <c r="AZ74" s="433" t="str">
        <f>TRIM('SKU Information'!AZ43)</f>
        <v/>
      </c>
      <c r="BA74" s="433" t="str">
        <f>TRIM('SKU Information'!BA43)</f>
        <v/>
      </c>
      <c r="BB74" s="433" t="str">
        <f>TRIM('SKU Information'!BB43)</f>
        <v/>
      </c>
    </row>
    <row r="75" spans="1:54" ht="15" customHeight="1" x14ac:dyDescent="0.25">
      <c r="A75" s="398" t="s">
        <v>30</v>
      </c>
      <c r="B75" s="268"/>
      <c r="C75" s="268"/>
      <c r="D75" s="124">
        <f>'SKU Information'!D16</f>
        <v>100808912018874</v>
      </c>
      <c r="E75" s="442" t="str">
        <f>TRIM('SKU Information'!E16)</f>
        <v/>
      </c>
      <c r="F75" s="442" t="str">
        <f>TRIM('SKU Information'!F16)</f>
        <v/>
      </c>
      <c r="G75" s="442" t="str">
        <f>TRIM('SKU Information'!G16)</f>
        <v/>
      </c>
      <c r="H75" s="442" t="str">
        <f>TRIM('SKU Information'!H16)</f>
        <v/>
      </c>
      <c r="I75" s="442" t="str">
        <f>TRIM('SKU Information'!I16)</f>
        <v/>
      </c>
      <c r="J75" s="442" t="str">
        <f>TRIM('SKU Information'!J16)</f>
        <v/>
      </c>
      <c r="K75" s="442" t="str">
        <f>TRIM('SKU Information'!K16)</f>
        <v/>
      </c>
      <c r="L75" s="442" t="str">
        <f>TRIM('SKU Information'!L16)</f>
        <v/>
      </c>
      <c r="M75" s="442" t="str">
        <f>TRIM('SKU Information'!M16)</f>
        <v/>
      </c>
      <c r="N75" s="442" t="str">
        <f>TRIM('SKU Information'!N16)</f>
        <v/>
      </c>
      <c r="O75" s="442" t="str">
        <f>TRIM('SKU Information'!O16)</f>
        <v/>
      </c>
      <c r="P75" s="442" t="str">
        <f>TRIM('SKU Information'!P16)</f>
        <v/>
      </c>
      <c r="Q75" s="442" t="str">
        <f>TRIM('SKU Information'!Q16)</f>
        <v/>
      </c>
      <c r="R75" s="442" t="str">
        <f>TRIM('SKU Information'!R16)</f>
        <v/>
      </c>
      <c r="S75" s="442" t="str">
        <f>TRIM('SKU Information'!S16)</f>
        <v/>
      </c>
      <c r="T75" s="442" t="str">
        <f>TRIM('SKU Information'!T16)</f>
        <v/>
      </c>
      <c r="U75" s="442" t="str">
        <f>TRIM('SKU Information'!U16)</f>
        <v/>
      </c>
      <c r="V75" s="442" t="str">
        <f>TRIM('SKU Information'!V16)</f>
        <v/>
      </c>
      <c r="W75" s="442" t="str">
        <f>TRIM('SKU Information'!W16)</f>
        <v/>
      </c>
      <c r="X75" s="442" t="str">
        <f>TRIM('SKU Information'!X16)</f>
        <v/>
      </c>
      <c r="Y75" s="442" t="str">
        <f>TRIM('SKU Information'!Y16)</f>
        <v/>
      </c>
      <c r="Z75" s="442" t="str">
        <f>TRIM('SKU Information'!Z16)</f>
        <v/>
      </c>
      <c r="AA75" s="442" t="str">
        <f>TRIM('SKU Information'!AA16)</f>
        <v/>
      </c>
      <c r="AB75" s="442" t="str">
        <f>TRIM('SKU Information'!AB16)</f>
        <v/>
      </c>
      <c r="AC75" s="442" t="str">
        <f>TRIM('SKU Information'!AC16)</f>
        <v/>
      </c>
      <c r="AD75" s="442" t="str">
        <f>TRIM('SKU Information'!AD16)</f>
        <v/>
      </c>
      <c r="AE75" s="442" t="str">
        <f>TRIM('SKU Information'!AE16)</f>
        <v/>
      </c>
      <c r="AF75" s="442" t="str">
        <f>TRIM('SKU Information'!AF16)</f>
        <v/>
      </c>
      <c r="AG75" s="442" t="str">
        <f>TRIM('SKU Information'!AG16)</f>
        <v/>
      </c>
      <c r="AH75" s="442" t="str">
        <f>TRIM('SKU Information'!AH16)</f>
        <v/>
      </c>
      <c r="AI75" s="442" t="str">
        <f>TRIM('SKU Information'!AI16)</f>
        <v/>
      </c>
      <c r="AJ75" s="442" t="str">
        <f>TRIM('SKU Information'!AJ16)</f>
        <v/>
      </c>
      <c r="AK75" s="442" t="str">
        <f>TRIM('SKU Information'!AK16)</f>
        <v/>
      </c>
      <c r="AL75" s="442" t="str">
        <f>TRIM('SKU Information'!AL16)</f>
        <v/>
      </c>
      <c r="AM75" s="442" t="str">
        <f>TRIM('SKU Information'!AM16)</f>
        <v/>
      </c>
      <c r="AN75" s="442" t="str">
        <f>TRIM('SKU Information'!AN16)</f>
        <v/>
      </c>
      <c r="AO75" s="442" t="str">
        <f>TRIM('SKU Information'!AO16)</f>
        <v/>
      </c>
      <c r="AP75" s="442" t="str">
        <f>TRIM('SKU Information'!AP16)</f>
        <v/>
      </c>
      <c r="AQ75" s="442" t="str">
        <f>TRIM('SKU Information'!AQ16)</f>
        <v/>
      </c>
      <c r="AR75" s="442" t="str">
        <f>TRIM('SKU Information'!AR16)</f>
        <v/>
      </c>
      <c r="AS75" s="442" t="str">
        <f>TRIM('SKU Information'!AS16)</f>
        <v/>
      </c>
      <c r="AT75" s="442" t="str">
        <f>TRIM('SKU Information'!AT16)</f>
        <v/>
      </c>
      <c r="AU75" s="442" t="str">
        <f>TRIM('SKU Information'!AU16)</f>
        <v/>
      </c>
      <c r="AV75" s="442" t="str">
        <f>TRIM('SKU Information'!AV16)</f>
        <v/>
      </c>
      <c r="AW75" s="442" t="str">
        <f>TRIM('SKU Information'!AW16)</f>
        <v/>
      </c>
      <c r="AX75" s="442" t="str">
        <f>TRIM('SKU Information'!AX16)</f>
        <v/>
      </c>
      <c r="AY75" s="442" t="str">
        <f>TRIM('SKU Information'!AY16)</f>
        <v/>
      </c>
      <c r="AZ75" s="442" t="str">
        <f>TRIM('SKU Information'!AZ16)</f>
        <v/>
      </c>
      <c r="BA75" s="442" t="str">
        <f>TRIM('SKU Information'!BA16)</f>
        <v/>
      </c>
      <c r="BB75" s="442" t="str">
        <f>TRIM('SKU Information'!BB16)</f>
        <v/>
      </c>
    </row>
    <row r="76" spans="1:54" ht="15" customHeight="1" x14ac:dyDescent="0.25">
      <c r="A76" s="398" t="s">
        <v>33</v>
      </c>
      <c r="B76" s="268"/>
      <c r="C76" s="9" t="s">
        <v>34</v>
      </c>
      <c r="D76" s="127" t="str">
        <f>'SKU Information'!D20</f>
        <v>CASE</v>
      </c>
      <c r="E76" s="432">
        <f>'SKU Information'!E20</f>
        <v>0</v>
      </c>
      <c r="F76" s="432">
        <f>'SKU Information'!F20</f>
        <v>0</v>
      </c>
      <c r="G76" s="432">
        <f>'SKU Information'!G20</f>
        <v>0</v>
      </c>
      <c r="H76" s="432">
        <f>'SKU Information'!H20</f>
        <v>0</v>
      </c>
      <c r="I76" s="432">
        <f>'SKU Information'!I20</f>
        <v>0</v>
      </c>
      <c r="J76" s="432">
        <f>'SKU Information'!J20</f>
        <v>0</v>
      </c>
      <c r="K76" s="432">
        <f>'SKU Information'!K20</f>
        <v>0</v>
      </c>
      <c r="L76" s="432">
        <f>'SKU Information'!L20</f>
        <v>0</v>
      </c>
      <c r="M76" s="432">
        <f>'SKU Information'!M20</f>
        <v>0</v>
      </c>
      <c r="N76" s="432">
        <f>'SKU Information'!N20</f>
        <v>0</v>
      </c>
      <c r="O76" s="432">
        <f>'SKU Information'!O20</f>
        <v>0</v>
      </c>
      <c r="P76" s="432">
        <f>'SKU Information'!P20</f>
        <v>0</v>
      </c>
      <c r="Q76" s="432">
        <f>'SKU Information'!Q20</f>
        <v>0</v>
      </c>
      <c r="R76" s="432">
        <f>'SKU Information'!R20</f>
        <v>0</v>
      </c>
      <c r="S76" s="432">
        <f>'SKU Information'!S20</f>
        <v>0</v>
      </c>
      <c r="T76" s="432">
        <f>'SKU Information'!T20</f>
        <v>0</v>
      </c>
      <c r="U76" s="432">
        <f>'SKU Information'!U20</f>
        <v>0</v>
      </c>
      <c r="V76" s="432">
        <f>'SKU Information'!V20</f>
        <v>0</v>
      </c>
      <c r="W76" s="432">
        <f>'SKU Information'!W20</f>
        <v>0</v>
      </c>
      <c r="X76" s="432">
        <f>'SKU Information'!X20</f>
        <v>0</v>
      </c>
      <c r="Y76" s="432">
        <f>'SKU Information'!Y20</f>
        <v>0</v>
      </c>
      <c r="Z76" s="432">
        <f>'SKU Information'!Z20</f>
        <v>0</v>
      </c>
      <c r="AA76" s="432">
        <f>'SKU Information'!AA20</f>
        <v>0</v>
      </c>
      <c r="AB76" s="432">
        <f>'SKU Information'!AB20</f>
        <v>0</v>
      </c>
      <c r="AC76" s="432">
        <f>'SKU Information'!AC20</f>
        <v>0</v>
      </c>
      <c r="AD76" s="432">
        <f>'SKU Information'!AD20</f>
        <v>0</v>
      </c>
      <c r="AE76" s="432">
        <f>'SKU Information'!AE20</f>
        <v>0</v>
      </c>
      <c r="AF76" s="432">
        <f>'SKU Information'!AF20</f>
        <v>0</v>
      </c>
      <c r="AG76" s="432">
        <f>'SKU Information'!AG20</f>
        <v>0</v>
      </c>
      <c r="AH76" s="432">
        <f>'SKU Information'!AH20</f>
        <v>0</v>
      </c>
      <c r="AI76" s="432">
        <f>'SKU Information'!AI20</f>
        <v>0</v>
      </c>
      <c r="AJ76" s="432">
        <f>'SKU Information'!AJ20</f>
        <v>0</v>
      </c>
      <c r="AK76" s="432">
        <f>'SKU Information'!AK20</f>
        <v>0</v>
      </c>
      <c r="AL76" s="432">
        <f>'SKU Information'!AL20</f>
        <v>0</v>
      </c>
      <c r="AM76" s="432">
        <f>'SKU Information'!AM20</f>
        <v>0</v>
      </c>
      <c r="AN76" s="432">
        <f>'SKU Information'!AN20</f>
        <v>0</v>
      </c>
      <c r="AO76" s="432">
        <f>'SKU Information'!AO20</f>
        <v>0</v>
      </c>
      <c r="AP76" s="432">
        <f>'SKU Information'!AP20</f>
        <v>0</v>
      </c>
      <c r="AQ76" s="432">
        <f>'SKU Information'!AQ20</f>
        <v>0</v>
      </c>
      <c r="AR76" s="432">
        <f>'SKU Information'!AR20</f>
        <v>0</v>
      </c>
      <c r="AS76" s="432">
        <f>'SKU Information'!AS20</f>
        <v>0</v>
      </c>
      <c r="AT76" s="432">
        <f>'SKU Information'!AT20</f>
        <v>0</v>
      </c>
      <c r="AU76" s="432">
        <f>'SKU Information'!AU20</f>
        <v>0</v>
      </c>
      <c r="AV76" s="432">
        <f>'SKU Information'!AV20</f>
        <v>0</v>
      </c>
      <c r="AW76" s="432">
        <f>'SKU Information'!AW20</f>
        <v>0</v>
      </c>
      <c r="AX76" s="432">
        <f>'SKU Information'!AX20</f>
        <v>0</v>
      </c>
      <c r="AY76" s="432">
        <f>'SKU Information'!AY20</f>
        <v>0</v>
      </c>
      <c r="AZ76" s="432">
        <f>'SKU Information'!AZ20</f>
        <v>0</v>
      </c>
      <c r="BA76" s="432">
        <f>'SKU Information'!BA20</f>
        <v>0</v>
      </c>
      <c r="BB76" s="432">
        <f>'SKU Information'!BB20</f>
        <v>0</v>
      </c>
    </row>
    <row r="77" spans="1:54" ht="15" customHeight="1" x14ac:dyDescent="0.25">
      <c r="A77" s="410" t="s">
        <v>57</v>
      </c>
      <c r="B77" s="411"/>
      <c r="C77" s="411"/>
      <c r="D77" s="64">
        <f ca="1">VLOOKUP(D$1,'Procurement Review'!$B$4:$BD$54,18,FALSE)</f>
        <v>10.5</v>
      </c>
      <c r="E77" s="434">
        <f ca="1">VLOOKUP(E$1,'Procurement Review'!$B$4:$BD$54,18,FALSE)</f>
        <v>0</v>
      </c>
      <c r="F77" s="434">
        <f ca="1">VLOOKUP(F$1,'Procurement Review'!$B$4:$BD$54,18,FALSE)</f>
        <v>0</v>
      </c>
      <c r="G77" s="434">
        <f ca="1">VLOOKUP(G$1,'Procurement Review'!$B$4:$BD$54,18,FALSE)</f>
        <v>0</v>
      </c>
      <c r="H77" s="434">
        <f ca="1">VLOOKUP(H$1,'Procurement Review'!$B$4:$BD$54,18,FALSE)</f>
        <v>0</v>
      </c>
      <c r="I77" s="434">
        <f ca="1">VLOOKUP(I$1,'Procurement Review'!$B$4:$BD$54,18,FALSE)</f>
        <v>0</v>
      </c>
      <c r="J77" s="434">
        <f ca="1">VLOOKUP(J$1,'Procurement Review'!$B$4:$BD$54,18,FALSE)</f>
        <v>0</v>
      </c>
      <c r="K77" s="434">
        <f ca="1">VLOOKUP(K$1,'Procurement Review'!$B$4:$BD$54,18,FALSE)</f>
        <v>0</v>
      </c>
      <c r="L77" s="434">
        <f ca="1">VLOOKUP(L$1,'Procurement Review'!$B$4:$BD$54,18,FALSE)</f>
        <v>0</v>
      </c>
      <c r="M77" s="434">
        <f ca="1">VLOOKUP(M$1,'Procurement Review'!$B$4:$BD$54,18,FALSE)</f>
        <v>0</v>
      </c>
      <c r="N77" s="434">
        <f ca="1">VLOOKUP(N$1,'Procurement Review'!$B$4:$BD$54,18,FALSE)</f>
        <v>0</v>
      </c>
      <c r="O77" s="434">
        <f ca="1">VLOOKUP(O$1,'Procurement Review'!$B$4:$BD$54,18,FALSE)</f>
        <v>0</v>
      </c>
      <c r="P77" s="434">
        <f ca="1">VLOOKUP(P$1,'Procurement Review'!$B$4:$BD$54,18,FALSE)</f>
        <v>0</v>
      </c>
      <c r="Q77" s="434">
        <f ca="1">VLOOKUP(Q$1,'Procurement Review'!$B$4:$BD$54,18,FALSE)</f>
        <v>0</v>
      </c>
      <c r="R77" s="434">
        <f ca="1">VLOOKUP(R$1,'Procurement Review'!$B$4:$BD$54,18,FALSE)</f>
        <v>0</v>
      </c>
      <c r="S77" s="434">
        <f ca="1">VLOOKUP(S$1,'Procurement Review'!$B$4:$BD$54,18,FALSE)</f>
        <v>0</v>
      </c>
      <c r="T77" s="434">
        <f ca="1">VLOOKUP(T$1,'Procurement Review'!$B$4:$BD$54,18,FALSE)</f>
        <v>0</v>
      </c>
      <c r="U77" s="434">
        <f ca="1">VLOOKUP(U$1,'Procurement Review'!$B$4:$BD$54,18,FALSE)</f>
        <v>0</v>
      </c>
      <c r="V77" s="434">
        <f ca="1">VLOOKUP(V$1,'Procurement Review'!$B$4:$BD$54,18,FALSE)</f>
        <v>0</v>
      </c>
      <c r="W77" s="434">
        <f ca="1">VLOOKUP(W$1,'Procurement Review'!$B$4:$BD$54,18,FALSE)</f>
        <v>0</v>
      </c>
      <c r="X77" s="434">
        <f ca="1">VLOOKUP(X$1,'Procurement Review'!$B$4:$BD$54,18,FALSE)</f>
        <v>0</v>
      </c>
      <c r="Y77" s="434">
        <f ca="1">VLOOKUP(Y$1,'Procurement Review'!$B$4:$BD$54,18,FALSE)</f>
        <v>0</v>
      </c>
      <c r="Z77" s="434">
        <f ca="1">VLOOKUP(Z$1,'Procurement Review'!$B$4:$BD$54,18,FALSE)</f>
        <v>0</v>
      </c>
      <c r="AA77" s="434">
        <f ca="1">VLOOKUP(AA$1,'Procurement Review'!$B$4:$BD$54,18,FALSE)</f>
        <v>0</v>
      </c>
      <c r="AB77" s="434">
        <f ca="1">VLOOKUP(AB$1,'Procurement Review'!$B$4:$BD$54,18,FALSE)</f>
        <v>0</v>
      </c>
      <c r="AC77" s="434">
        <f ca="1">VLOOKUP(AC$1,'Procurement Review'!$B$4:$BD$54,18,FALSE)</f>
        <v>0</v>
      </c>
      <c r="AD77" s="434">
        <f ca="1">VLOOKUP(AD$1,'Procurement Review'!$B$4:$BD$54,18,FALSE)</f>
        <v>0</v>
      </c>
      <c r="AE77" s="434">
        <f ca="1">VLOOKUP(AE$1,'Procurement Review'!$B$4:$BD$54,18,FALSE)</f>
        <v>0</v>
      </c>
      <c r="AF77" s="434">
        <f ca="1">VLOOKUP(AF$1,'Procurement Review'!$B$4:$BD$54,18,FALSE)</f>
        <v>0</v>
      </c>
      <c r="AG77" s="434">
        <f ca="1">VLOOKUP(AG$1,'Procurement Review'!$B$4:$BD$54,18,FALSE)</f>
        <v>0</v>
      </c>
      <c r="AH77" s="434">
        <f ca="1">VLOOKUP(AH$1,'Procurement Review'!$B$4:$BD$54,18,FALSE)</f>
        <v>0</v>
      </c>
      <c r="AI77" s="434">
        <f ca="1">VLOOKUP(AI$1,'Procurement Review'!$B$4:$BD$54,18,FALSE)</f>
        <v>0</v>
      </c>
      <c r="AJ77" s="434">
        <f ca="1">VLOOKUP(AJ$1,'Procurement Review'!$B$4:$BD$54,18,FALSE)</f>
        <v>0</v>
      </c>
      <c r="AK77" s="434">
        <f ca="1">VLOOKUP(AK$1,'Procurement Review'!$B$4:$BD$54,18,FALSE)</f>
        <v>0</v>
      </c>
      <c r="AL77" s="434">
        <f ca="1">VLOOKUP(AL$1,'Procurement Review'!$B$4:$BD$54,18,FALSE)</f>
        <v>0</v>
      </c>
      <c r="AM77" s="434">
        <f ca="1">VLOOKUP(AM$1,'Procurement Review'!$B$4:$BD$54,18,FALSE)</f>
        <v>0</v>
      </c>
      <c r="AN77" s="434">
        <f ca="1">VLOOKUP(AN$1,'Procurement Review'!$B$4:$BD$54,18,FALSE)</f>
        <v>0</v>
      </c>
      <c r="AO77" s="434">
        <f ca="1">VLOOKUP(AO$1,'Procurement Review'!$B$4:$BD$54,18,FALSE)</f>
        <v>0</v>
      </c>
      <c r="AP77" s="434">
        <f ca="1">VLOOKUP(AP$1,'Procurement Review'!$B$4:$BD$54,18,FALSE)</f>
        <v>0</v>
      </c>
      <c r="AQ77" s="434">
        <f ca="1">VLOOKUP(AQ$1,'Procurement Review'!$B$4:$BD$54,18,FALSE)</f>
        <v>0</v>
      </c>
      <c r="AR77" s="434">
        <f ca="1">VLOOKUP(AR$1,'Procurement Review'!$B$4:$BD$54,18,FALSE)</f>
        <v>0</v>
      </c>
      <c r="AS77" s="434">
        <f ca="1">VLOOKUP(AS$1,'Procurement Review'!$B$4:$BD$54,18,FALSE)</f>
        <v>0</v>
      </c>
      <c r="AT77" s="434">
        <f ca="1">VLOOKUP(AT$1,'Procurement Review'!$B$4:$BD$54,18,FALSE)</f>
        <v>0</v>
      </c>
      <c r="AU77" s="434">
        <f ca="1">VLOOKUP(AU$1,'Procurement Review'!$B$4:$BD$54,18,FALSE)</f>
        <v>0</v>
      </c>
      <c r="AV77" s="434">
        <f ca="1">VLOOKUP(AV$1,'Procurement Review'!$B$4:$BD$54,18,FALSE)</f>
        <v>0</v>
      </c>
      <c r="AW77" s="434">
        <f ca="1">VLOOKUP(AW$1,'Procurement Review'!$B$4:$BD$54,18,FALSE)</f>
        <v>0</v>
      </c>
      <c r="AX77" s="434">
        <f ca="1">VLOOKUP(AX$1,'Procurement Review'!$B$4:$BD$54,18,FALSE)</f>
        <v>0</v>
      </c>
      <c r="AY77" s="434">
        <f ca="1">VLOOKUP(AY$1,'Procurement Review'!$B$4:$BD$54,18,FALSE)</f>
        <v>0</v>
      </c>
      <c r="AZ77" s="434">
        <f ca="1">VLOOKUP(AZ$1,'Procurement Review'!$B$4:$BD$54,18,FALSE)</f>
        <v>0</v>
      </c>
      <c r="BA77" s="434">
        <f ca="1">VLOOKUP(BA$1,'Procurement Review'!$B$4:$BD$54,18,FALSE)</f>
        <v>0</v>
      </c>
      <c r="BB77" s="434">
        <f ca="1">VLOOKUP(BB$1,'Procurement Review'!$B$4:$BD$54,18,FALSE)</f>
        <v>0</v>
      </c>
    </row>
    <row r="78" spans="1:54" ht="15" customHeight="1" x14ac:dyDescent="0.25">
      <c r="A78" s="288" t="s">
        <v>203</v>
      </c>
      <c r="B78" s="266"/>
      <c r="C78" s="267"/>
      <c r="D78" s="128" t="str">
        <f>'SKU Information'!D17</f>
        <v>24</v>
      </c>
      <c r="E78" s="435">
        <f>'SKU Information'!E17</f>
        <v>0</v>
      </c>
      <c r="F78" s="435">
        <f>'SKU Information'!F17</f>
        <v>0</v>
      </c>
      <c r="G78" s="435">
        <f>'SKU Information'!G17</f>
        <v>0</v>
      </c>
      <c r="H78" s="435">
        <f>'SKU Information'!H17</f>
        <v>0</v>
      </c>
      <c r="I78" s="435">
        <f>'SKU Information'!I17</f>
        <v>0</v>
      </c>
      <c r="J78" s="435">
        <f>'SKU Information'!J17</f>
        <v>0</v>
      </c>
      <c r="K78" s="435">
        <f>'SKU Information'!K17</f>
        <v>0</v>
      </c>
      <c r="L78" s="435">
        <f>'SKU Information'!L17</f>
        <v>0</v>
      </c>
      <c r="M78" s="435">
        <f>'SKU Information'!M17</f>
        <v>0</v>
      </c>
      <c r="N78" s="435">
        <f>'SKU Information'!N17</f>
        <v>0</v>
      </c>
      <c r="O78" s="435">
        <f>'SKU Information'!O17</f>
        <v>0</v>
      </c>
      <c r="P78" s="435">
        <f>'SKU Information'!P17</f>
        <v>0</v>
      </c>
      <c r="Q78" s="435">
        <f>'SKU Information'!Q17</f>
        <v>0</v>
      </c>
      <c r="R78" s="435">
        <f>'SKU Information'!R17</f>
        <v>0</v>
      </c>
      <c r="S78" s="435">
        <f>'SKU Information'!S17</f>
        <v>0</v>
      </c>
      <c r="T78" s="435">
        <f>'SKU Information'!T17</f>
        <v>0</v>
      </c>
      <c r="U78" s="435">
        <f>'SKU Information'!U17</f>
        <v>0</v>
      </c>
      <c r="V78" s="435">
        <f>'SKU Information'!V17</f>
        <v>0</v>
      </c>
      <c r="W78" s="435">
        <f>'SKU Information'!W17</f>
        <v>0</v>
      </c>
      <c r="X78" s="435">
        <f>'SKU Information'!X17</f>
        <v>0</v>
      </c>
      <c r="Y78" s="435">
        <f>'SKU Information'!Y17</f>
        <v>0</v>
      </c>
      <c r="Z78" s="435">
        <f>'SKU Information'!Z17</f>
        <v>0</v>
      </c>
      <c r="AA78" s="435">
        <f>'SKU Information'!AA17</f>
        <v>0</v>
      </c>
      <c r="AB78" s="435">
        <f>'SKU Information'!AB17</f>
        <v>0</v>
      </c>
      <c r="AC78" s="435">
        <f>'SKU Information'!AC17</f>
        <v>0</v>
      </c>
      <c r="AD78" s="435">
        <f>'SKU Information'!AD17</f>
        <v>0</v>
      </c>
      <c r="AE78" s="435">
        <f>'SKU Information'!AE17</f>
        <v>0</v>
      </c>
      <c r="AF78" s="435">
        <f>'SKU Information'!AF17</f>
        <v>0</v>
      </c>
      <c r="AG78" s="435">
        <f>'SKU Information'!AG17</f>
        <v>0</v>
      </c>
      <c r="AH78" s="435">
        <f>'SKU Information'!AH17</f>
        <v>0</v>
      </c>
      <c r="AI78" s="435">
        <f>'SKU Information'!AI17</f>
        <v>0</v>
      </c>
      <c r="AJ78" s="435">
        <f>'SKU Information'!AJ17</f>
        <v>0</v>
      </c>
      <c r="AK78" s="435">
        <f>'SKU Information'!AK17</f>
        <v>0</v>
      </c>
      <c r="AL78" s="435">
        <f>'SKU Information'!AL17</f>
        <v>0</v>
      </c>
      <c r="AM78" s="435">
        <f>'SKU Information'!AM17</f>
        <v>0</v>
      </c>
      <c r="AN78" s="435">
        <f>'SKU Information'!AN17</f>
        <v>0</v>
      </c>
      <c r="AO78" s="435">
        <f>'SKU Information'!AO17</f>
        <v>0</v>
      </c>
      <c r="AP78" s="435">
        <f>'SKU Information'!AP17</f>
        <v>0</v>
      </c>
      <c r="AQ78" s="435">
        <f>'SKU Information'!AQ17</f>
        <v>0</v>
      </c>
      <c r="AR78" s="435">
        <f>'SKU Information'!AR17</f>
        <v>0</v>
      </c>
      <c r="AS78" s="435">
        <f>'SKU Information'!AS17</f>
        <v>0</v>
      </c>
      <c r="AT78" s="435">
        <f>'SKU Information'!AT17</f>
        <v>0</v>
      </c>
      <c r="AU78" s="435">
        <f>'SKU Information'!AU17</f>
        <v>0</v>
      </c>
      <c r="AV78" s="435">
        <f>'SKU Information'!AV17</f>
        <v>0</v>
      </c>
      <c r="AW78" s="435">
        <f>'SKU Information'!AW17</f>
        <v>0</v>
      </c>
      <c r="AX78" s="435">
        <f>'SKU Information'!AX17</f>
        <v>0</v>
      </c>
      <c r="AY78" s="435">
        <f>'SKU Information'!AY17</f>
        <v>0</v>
      </c>
      <c r="AZ78" s="435">
        <f>'SKU Information'!AZ17</f>
        <v>0</v>
      </c>
      <c r="BA78" s="435">
        <f>'SKU Information'!BA17</f>
        <v>0</v>
      </c>
      <c r="BB78" s="435">
        <f>'SKU Information'!BB17</f>
        <v>0</v>
      </c>
    </row>
    <row r="79" spans="1:54" ht="15" customHeight="1" thickBot="1" x14ac:dyDescent="0.3">
      <c r="A79" s="390" t="s">
        <v>76</v>
      </c>
      <c r="B79" s="391"/>
      <c r="C79" s="391"/>
      <c r="D79" s="121">
        <f>VLOOKUP(D$1,'Procurement Review'!$B$4:$BD$54,32,FALSE)</f>
        <v>0.89</v>
      </c>
      <c r="E79" s="436">
        <f>VLOOKUP(E$1,'Procurement Review'!$B$4:$BD$54,32,FALSE)</f>
        <v>0</v>
      </c>
      <c r="F79" s="436">
        <f>VLOOKUP(F$1,'Procurement Review'!$B$4:$BD$54,32,FALSE)</f>
        <v>0</v>
      </c>
      <c r="G79" s="436">
        <f>VLOOKUP(G$1,'Procurement Review'!$B$4:$BD$54,32,FALSE)</f>
        <v>0</v>
      </c>
      <c r="H79" s="436">
        <f>VLOOKUP(H$1,'Procurement Review'!$B$4:$BD$54,32,FALSE)</f>
        <v>0</v>
      </c>
      <c r="I79" s="436">
        <f>VLOOKUP(I$1,'Procurement Review'!$B$4:$BD$54,32,FALSE)</f>
        <v>0</v>
      </c>
      <c r="J79" s="436">
        <f>VLOOKUP(J$1,'Procurement Review'!$B$4:$BD$54,32,FALSE)</f>
        <v>0</v>
      </c>
      <c r="K79" s="436">
        <f>VLOOKUP(K$1,'Procurement Review'!$B$4:$BD$54,32,FALSE)</f>
        <v>0</v>
      </c>
      <c r="L79" s="436">
        <f>VLOOKUP(L$1,'Procurement Review'!$B$4:$BD$54,32,FALSE)</f>
        <v>0</v>
      </c>
      <c r="M79" s="436">
        <f>VLOOKUP(M$1,'Procurement Review'!$B$4:$BD$54,32,FALSE)</f>
        <v>0</v>
      </c>
      <c r="N79" s="436">
        <f>VLOOKUP(N$1,'Procurement Review'!$B$4:$BD$54,32,FALSE)</f>
        <v>0</v>
      </c>
      <c r="O79" s="436">
        <f>VLOOKUP(O$1,'Procurement Review'!$B$4:$BD$54,32,FALSE)</f>
        <v>0</v>
      </c>
      <c r="P79" s="436">
        <f>VLOOKUP(P$1,'Procurement Review'!$B$4:$BD$54,32,FALSE)</f>
        <v>0</v>
      </c>
      <c r="Q79" s="436">
        <f>VLOOKUP(Q$1,'Procurement Review'!$B$4:$BD$54,32,FALSE)</f>
        <v>0</v>
      </c>
      <c r="R79" s="436">
        <f>VLOOKUP(R$1,'Procurement Review'!$B$4:$BD$54,32,FALSE)</f>
        <v>0</v>
      </c>
      <c r="S79" s="436">
        <f>VLOOKUP(S$1,'Procurement Review'!$B$4:$BD$54,32,FALSE)</f>
        <v>0</v>
      </c>
      <c r="T79" s="436">
        <f>VLOOKUP(T$1,'Procurement Review'!$B$4:$BD$54,32,FALSE)</f>
        <v>0</v>
      </c>
      <c r="U79" s="436">
        <f>VLOOKUP(U$1,'Procurement Review'!$B$4:$BD$54,32,FALSE)</f>
        <v>0</v>
      </c>
      <c r="V79" s="436">
        <f>VLOOKUP(V$1,'Procurement Review'!$B$4:$BD$54,32,FALSE)</f>
        <v>0</v>
      </c>
      <c r="W79" s="436">
        <f>VLOOKUP(W$1,'Procurement Review'!$B$4:$BD$54,32,FALSE)</f>
        <v>0</v>
      </c>
      <c r="X79" s="436">
        <f>VLOOKUP(X$1,'Procurement Review'!$B$4:$BD$54,32,FALSE)</f>
        <v>0</v>
      </c>
      <c r="Y79" s="436">
        <f>VLOOKUP(Y$1,'Procurement Review'!$B$4:$BD$54,32,FALSE)</f>
        <v>0</v>
      </c>
      <c r="Z79" s="436">
        <f>VLOOKUP(Z$1,'Procurement Review'!$B$4:$BD$54,32,FALSE)</f>
        <v>0</v>
      </c>
      <c r="AA79" s="436">
        <f>VLOOKUP(AA$1,'Procurement Review'!$B$4:$BD$54,32,FALSE)</f>
        <v>0</v>
      </c>
      <c r="AB79" s="436">
        <f>VLOOKUP(AB$1,'Procurement Review'!$B$4:$BD$54,32,FALSE)</f>
        <v>0</v>
      </c>
      <c r="AC79" s="436">
        <f>VLOOKUP(AC$1,'Procurement Review'!$B$4:$BD$54,32,FALSE)</f>
        <v>0</v>
      </c>
      <c r="AD79" s="436">
        <f>VLOOKUP(AD$1,'Procurement Review'!$B$4:$BD$54,32,FALSE)</f>
        <v>0</v>
      </c>
      <c r="AE79" s="436">
        <f>VLOOKUP(AE$1,'Procurement Review'!$B$4:$BD$54,32,FALSE)</f>
        <v>0</v>
      </c>
      <c r="AF79" s="436">
        <f>VLOOKUP(AF$1,'Procurement Review'!$B$4:$BD$54,32,FALSE)</f>
        <v>0</v>
      </c>
      <c r="AG79" s="436">
        <f>VLOOKUP(AG$1,'Procurement Review'!$B$4:$BD$54,32,FALSE)</f>
        <v>0</v>
      </c>
      <c r="AH79" s="436">
        <f>VLOOKUP(AH$1,'Procurement Review'!$B$4:$BD$54,32,FALSE)</f>
        <v>0</v>
      </c>
      <c r="AI79" s="436">
        <f>VLOOKUP(AI$1,'Procurement Review'!$B$4:$BD$54,32,FALSE)</f>
        <v>0</v>
      </c>
      <c r="AJ79" s="436">
        <f>VLOOKUP(AJ$1,'Procurement Review'!$B$4:$BD$54,32,FALSE)</f>
        <v>0</v>
      </c>
      <c r="AK79" s="436">
        <f>VLOOKUP(AK$1,'Procurement Review'!$B$4:$BD$54,32,FALSE)</f>
        <v>0</v>
      </c>
      <c r="AL79" s="436">
        <f>VLOOKUP(AL$1,'Procurement Review'!$B$4:$BD$54,32,FALSE)</f>
        <v>0</v>
      </c>
      <c r="AM79" s="436">
        <f>VLOOKUP(AM$1,'Procurement Review'!$B$4:$BD$54,32,FALSE)</f>
        <v>0</v>
      </c>
      <c r="AN79" s="436">
        <f>VLOOKUP(AN$1,'Procurement Review'!$B$4:$BD$54,32,FALSE)</f>
        <v>0</v>
      </c>
      <c r="AO79" s="436">
        <f>VLOOKUP(AO$1,'Procurement Review'!$B$4:$BD$54,32,FALSE)</f>
        <v>0</v>
      </c>
      <c r="AP79" s="436">
        <f>VLOOKUP(AP$1,'Procurement Review'!$B$4:$BD$54,32,FALSE)</f>
        <v>0</v>
      </c>
      <c r="AQ79" s="436">
        <f>VLOOKUP(AQ$1,'Procurement Review'!$B$4:$BD$54,32,FALSE)</f>
        <v>0</v>
      </c>
      <c r="AR79" s="436">
        <f>VLOOKUP(AR$1,'Procurement Review'!$B$4:$BD$54,32,FALSE)</f>
        <v>0</v>
      </c>
      <c r="AS79" s="436">
        <f>VLOOKUP(AS$1,'Procurement Review'!$B$4:$BD$54,32,FALSE)</f>
        <v>0</v>
      </c>
      <c r="AT79" s="436">
        <f>VLOOKUP(AT$1,'Procurement Review'!$B$4:$BD$54,32,FALSE)</f>
        <v>0</v>
      </c>
      <c r="AU79" s="436">
        <f>VLOOKUP(AU$1,'Procurement Review'!$B$4:$BD$54,32,FALSE)</f>
        <v>0</v>
      </c>
      <c r="AV79" s="436">
        <f>VLOOKUP(AV$1,'Procurement Review'!$B$4:$BD$54,32,FALSE)</f>
        <v>0</v>
      </c>
      <c r="AW79" s="436">
        <f>VLOOKUP(AW$1,'Procurement Review'!$B$4:$BD$54,32,FALSE)</f>
        <v>0</v>
      </c>
      <c r="AX79" s="436">
        <f>VLOOKUP(AX$1,'Procurement Review'!$B$4:$BD$54,32,FALSE)</f>
        <v>0</v>
      </c>
      <c r="AY79" s="436">
        <f>VLOOKUP(AY$1,'Procurement Review'!$B$4:$BD$54,32,FALSE)</f>
        <v>0</v>
      </c>
      <c r="AZ79" s="436">
        <f>VLOOKUP(AZ$1,'Procurement Review'!$B$4:$BD$54,32,FALSE)</f>
        <v>0</v>
      </c>
      <c r="BA79" s="436">
        <f>VLOOKUP(BA$1,'Procurement Review'!$B$4:$BD$54,32,FALSE)</f>
        <v>0</v>
      </c>
      <c r="BB79" s="436">
        <f>VLOOKUP(BB$1,'Procurement Review'!$B$4:$BD$54,32,FALSE)</f>
        <v>0</v>
      </c>
    </row>
    <row r="80" spans="1:54" ht="15" hidden="1" customHeight="1" x14ac:dyDescent="0.25">
      <c r="A80" s="399" t="s">
        <v>60</v>
      </c>
      <c r="B80" s="195" t="s">
        <v>61</v>
      </c>
      <c r="C80" s="196" t="s">
        <v>34</v>
      </c>
      <c r="D80" s="197" t="str">
        <f>'SKU Information'!D50</f>
        <v>YES</v>
      </c>
      <c r="E80" s="447">
        <f>'SKU Information'!E50</f>
        <v>0</v>
      </c>
      <c r="F80" s="447">
        <f>'SKU Information'!F50</f>
        <v>0</v>
      </c>
      <c r="G80" s="447">
        <f>'SKU Information'!G50</f>
        <v>0</v>
      </c>
      <c r="H80" s="447">
        <f>'SKU Information'!H50</f>
        <v>0</v>
      </c>
      <c r="I80" s="447">
        <f>'SKU Information'!I50</f>
        <v>0</v>
      </c>
      <c r="J80" s="447">
        <f>'SKU Information'!J50</f>
        <v>0</v>
      </c>
      <c r="K80" s="447">
        <f>'SKU Information'!K50</f>
        <v>0</v>
      </c>
      <c r="L80" s="447">
        <f>'SKU Information'!L50</f>
        <v>0</v>
      </c>
      <c r="M80" s="447">
        <f>'SKU Information'!M50</f>
        <v>0</v>
      </c>
      <c r="N80" s="447">
        <f>'SKU Information'!N50</f>
        <v>0</v>
      </c>
      <c r="O80" s="447">
        <f>'SKU Information'!O50</f>
        <v>0</v>
      </c>
      <c r="P80" s="447">
        <f>'SKU Information'!P50</f>
        <v>0</v>
      </c>
      <c r="Q80" s="447">
        <f>'SKU Information'!Q50</f>
        <v>0</v>
      </c>
      <c r="R80" s="447">
        <f>'SKU Information'!R50</f>
        <v>0</v>
      </c>
      <c r="S80" s="447">
        <f>'SKU Information'!S50</f>
        <v>0</v>
      </c>
      <c r="T80" s="447">
        <f>'SKU Information'!T50</f>
        <v>0</v>
      </c>
      <c r="U80" s="447">
        <f>'SKU Information'!U50</f>
        <v>0</v>
      </c>
      <c r="V80" s="447">
        <f>'SKU Information'!V50</f>
        <v>0</v>
      </c>
      <c r="W80" s="447">
        <f>'SKU Information'!W50</f>
        <v>0</v>
      </c>
      <c r="X80" s="447">
        <f>'SKU Information'!X50</f>
        <v>0</v>
      </c>
      <c r="Y80" s="447">
        <f>'SKU Information'!Y50</f>
        <v>0</v>
      </c>
      <c r="Z80" s="447">
        <f>'SKU Information'!Z50</f>
        <v>0</v>
      </c>
      <c r="AA80" s="447">
        <f>'SKU Information'!AA50</f>
        <v>0</v>
      </c>
      <c r="AB80" s="447">
        <f>'SKU Information'!AB50</f>
        <v>0</v>
      </c>
      <c r="AC80" s="447">
        <f>'SKU Information'!AC50</f>
        <v>0</v>
      </c>
      <c r="AD80" s="447">
        <f>'SKU Information'!AD50</f>
        <v>0</v>
      </c>
      <c r="AE80" s="447">
        <f>'SKU Information'!AE50</f>
        <v>0</v>
      </c>
      <c r="AF80" s="447">
        <f>'SKU Information'!AF50</f>
        <v>0</v>
      </c>
      <c r="AG80" s="447">
        <f>'SKU Information'!AG50</f>
        <v>0</v>
      </c>
      <c r="AH80" s="447">
        <f>'SKU Information'!AH50</f>
        <v>0</v>
      </c>
      <c r="AI80" s="447">
        <f>'SKU Information'!AI50</f>
        <v>0</v>
      </c>
      <c r="AJ80" s="447">
        <f>'SKU Information'!AJ50</f>
        <v>0</v>
      </c>
      <c r="AK80" s="447">
        <f>'SKU Information'!AK50</f>
        <v>0</v>
      </c>
      <c r="AL80" s="447">
        <f>'SKU Information'!AL50</f>
        <v>0</v>
      </c>
      <c r="AM80" s="447">
        <f>'SKU Information'!AM50</f>
        <v>0</v>
      </c>
      <c r="AN80" s="447">
        <f>'SKU Information'!AN50</f>
        <v>0</v>
      </c>
      <c r="AO80" s="447">
        <f>'SKU Information'!AO50</f>
        <v>0</v>
      </c>
      <c r="AP80" s="447">
        <f>'SKU Information'!AP50</f>
        <v>0</v>
      </c>
      <c r="AQ80" s="447">
        <f>'SKU Information'!AQ50</f>
        <v>0</v>
      </c>
      <c r="AR80" s="447">
        <f>'SKU Information'!AR50</f>
        <v>0</v>
      </c>
      <c r="AS80" s="447">
        <f>'SKU Information'!AS50</f>
        <v>0</v>
      </c>
      <c r="AT80" s="447">
        <f>'SKU Information'!AT50</f>
        <v>0</v>
      </c>
      <c r="AU80" s="447">
        <f>'SKU Information'!AU50</f>
        <v>0</v>
      </c>
      <c r="AV80" s="447">
        <f>'SKU Information'!AV50</f>
        <v>0</v>
      </c>
      <c r="AW80" s="447">
        <f>'SKU Information'!AW50</f>
        <v>0</v>
      </c>
      <c r="AX80" s="447">
        <f>'SKU Information'!AX50</f>
        <v>0</v>
      </c>
      <c r="AY80" s="447">
        <f>'SKU Information'!AY50</f>
        <v>0</v>
      </c>
      <c r="AZ80" s="447">
        <f>'SKU Information'!AZ50</f>
        <v>0</v>
      </c>
      <c r="BA80" s="447">
        <f>'SKU Information'!BA50</f>
        <v>0</v>
      </c>
      <c r="BB80" s="447">
        <f>'SKU Information'!BB50</f>
        <v>0</v>
      </c>
    </row>
    <row r="81" spans="1:54" ht="15" hidden="1" customHeight="1" x14ac:dyDescent="0.25">
      <c r="A81" s="400"/>
      <c r="B81" s="13" t="s">
        <v>63</v>
      </c>
      <c r="C81" s="14" t="s">
        <v>34</v>
      </c>
      <c r="D81" s="127">
        <f>'SKU Information'!D51</f>
        <v>0</v>
      </c>
      <c r="E81" s="432">
        <f>'SKU Information'!E51</f>
        <v>0</v>
      </c>
      <c r="F81" s="432">
        <f>'SKU Information'!F51</f>
        <v>0</v>
      </c>
      <c r="G81" s="432">
        <f>'SKU Information'!G51</f>
        <v>0</v>
      </c>
      <c r="H81" s="432">
        <f>'SKU Information'!H51</f>
        <v>0</v>
      </c>
      <c r="I81" s="432">
        <f>'SKU Information'!I51</f>
        <v>0</v>
      </c>
      <c r="J81" s="432">
        <f>'SKU Information'!J51</f>
        <v>0</v>
      </c>
      <c r="K81" s="432">
        <f>'SKU Information'!K51</f>
        <v>0</v>
      </c>
      <c r="L81" s="432">
        <f>'SKU Information'!L51</f>
        <v>0</v>
      </c>
      <c r="M81" s="432">
        <f>'SKU Information'!M51</f>
        <v>0</v>
      </c>
      <c r="N81" s="432">
        <f>'SKU Information'!N51</f>
        <v>0</v>
      </c>
      <c r="O81" s="432">
        <f>'SKU Information'!O51</f>
        <v>0</v>
      </c>
      <c r="P81" s="432">
        <f>'SKU Information'!P51</f>
        <v>0</v>
      </c>
      <c r="Q81" s="432">
        <f>'SKU Information'!Q51</f>
        <v>0</v>
      </c>
      <c r="R81" s="432">
        <f>'SKU Information'!R51</f>
        <v>0</v>
      </c>
      <c r="S81" s="432">
        <f>'SKU Information'!S51</f>
        <v>0</v>
      </c>
      <c r="T81" s="432">
        <f>'SKU Information'!T51</f>
        <v>0</v>
      </c>
      <c r="U81" s="432">
        <f>'SKU Information'!U51</f>
        <v>0</v>
      </c>
      <c r="V81" s="432">
        <f>'SKU Information'!V51</f>
        <v>0</v>
      </c>
      <c r="W81" s="432">
        <f>'SKU Information'!W51</f>
        <v>0</v>
      </c>
      <c r="X81" s="432">
        <f>'SKU Information'!X51</f>
        <v>0</v>
      </c>
      <c r="Y81" s="432">
        <f>'SKU Information'!Y51</f>
        <v>0</v>
      </c>
      <c r="Z81" s="432">
        <f>'SKU Information'!Z51</f>
        <v>0</v>
      </c>
      <c r="AA81" s="432">
        <f>'SKU Information'!AA51</f>
        <v>0</v>
      </c>
      <c r="AB81" s="432">
        <f>'SKU Information'!AB51</f>
        <v>0</v>
      </c>
      <c r="AC81" s="432">
        <f>'SKU Information'!AC51</f>
        <v>0</v>
      </c>
      <c r="AD81" s="432">
        <f>'SKU Information'!AD51</f>
        <v>0</v>
      </c>
      <c r="AE81" s="432">
        <f>'SKU Information'!AE51</f>
        <v>0</v>
      </c>
      <c r="AF81" s="432">
        <f>'SKU Information'!AF51</f>
        <v>0</v>
      </c>
      <c r="AG81" s="432">
        <f>'SKU Information'!AG51</f>
        <v>0</v>
      </c>
      <c r="AH81" s="432">
        <f>'SKU Information'!AH51</f>
        <v>0</v>
      </c>
      <c r="AI81" s="432">
        <f>'SKU Information'!AI51</f>
        <v>0</v>
      </c>
      <c r="AJ81" s="432">
        <f>'SKU Information'!AJ51</f>
        <v>0</v>
      </c>
      <c r="AK81" s="432">
        <f>'SKU Information'!AK51</f>
        <v>0</v>
      </c>
      <c r="AL81" s="432">
        <f>'SKU Information'!AL51</f>
        <v>0</v>
      </c>
      <c r="AM81" s="432">
        <f>'SKU Information'!AM51</f>
        <v>0</v>
      </c>
      <c r="AN81" s="432">
        <f>'SKU Information'!AN51</f>
        <v>0</v>
      </c>
      <c r="AO81" s="432">
        <f>'SKU Information'!AO51</f>
        <v>0</v>
      </c>
      <c r="AP81" s="432">
        <f>'SKU Information'!AP51</f>
        <v>0</v>
      </c>
      <c r="AQ81" s="432">
        <f>'SKU Information'!AQ51</f>
        <v>0</v>
      </c>
      <c r="AR81" s="432">
        <f>'SKU Information'!AR51</f>
        <v>0</v>
      </c>
      <c r="AS81" s="432">
        <f>'SKU Information'!AS51</f>
        <v>0</v>
      </c>
      <c r="AT81" s="432">
        <f>'SKU Information'!AT51</f>
        <v>0</v>
      </c>
      <c r="AU81" s="432">
        <f>'SKU Information'!AU51</f>
        <v>0</v>
      </c>
      <c r="AV81" s="432">
        <f>'SKU Information'!AV51</f>
        <v>0</v>
      </c>
      <c r="AW81" s="432">
        <f>'SKU Information'!AW51</f>
        <v>0</v>
      </c>
      <c r="AX81" s="432">
        <f>'SKU Information'!AX51</f>
        <v>0</v>
      </c>
      <c r="AY81" s="432">
        <f>'SKU Information'!AY51</f>
        <v>0</v>
      </c>
      <c r="AZ81" s="432">
        <f>'SKU Information'!AZ51</f>
        <v>0</v>
      </c>
      <c r="BA81" s="432">
        <f>'SKU Information'!BA51</f>
        <v>0</v>
      </c>
      <c r="BB81" s="432">
        <f>'SKU Information'!BB51</f>
        <v>0</v>
      </c>
    </row>
    <row r="82" spans="1:54" ht="15" hidden="1" customHeight="1" x14ac:dyDescent="0.25">
      <c r="A82" s="400"/>
      <c r="B82" s="13" t="s">
        <v>85</v>
      </c>
      <c r="C82" s="14" t="s">
        <v>34</v>
      </c>
      <c r="D82" s="127">
        <f>'SKU Information'!D52</f>
        <v>0</v>
      </c>
      <c r="E82" s="432">
        <f>'SKU Information'!E52</f>
        <v>0</v>
      </c>
      <c r="F82" s="432">
        <f>'SKU Information'!F52</f>
        <v>0</v>
      </c>
      <c r="G82" s="432">
        <f>'SKU Information'!G52</f>
        <v>0</v>
      </c>
      <c r="H82" s="432">
        <f>'SKU Information'!H52</f>
        <v>0</v>
      </c>
      <c r="I82" s="432">
        <f>'SKU Information'!I52</f>
        <v>0</v>
      </c>
      <c r="J82" s="432">
        <f>'SKU Information'!J52</f>
        <v>0</v>
      </c>
      <c r="K82" s="432">
        <f>'SKU Information'!K52</f>
        <v>0</v>
      </c>
      <c r="L82" s="432">
        <f>'SKU Information'!L52</f>
        <v>0</v>
      </c>
      <c r="M82" s="432">
        <f>'SKU Information'!M52</f>
        <v>0</v>
      </c>
      <c r="N82" s="432">
        <f>'SKU Information'!N52</f>
        <v>0</v>
      </c>
      <c r="O82" s="432">
        <f>'SKU Information'!O52</f>
        <v>0</v>
      </c>
      <c r="P82" s="432">
        <f>'SKU Information'!P52</f>
        <v>0</v>
      </c>
      <c r="Q82" s="432">
        <f>'SKU Information'!Q52</f>
        <v>0</v>
      </c>
      <c r="R82" s="432">
        <f>'SKU Information'!R52</f>
        <v>0</v>
      </c>
      <c r="S82" s="432">
        <f>'SKU Information'!S52</f>
        <v>0</v>
      </c>
      <c r="T82" s="432">
        <f>'SKU Information'!T52</f>
        <v>0</v>
      </c>
      <c r="U82" s="432">
        <f>'SKU Information'!U52</f>
        <v>0</v>
      </c>
      <c r="V82" s="432">
        <f>'SKU Information'!V52</f>
        <v>0</v>
      </c>
      <c r="W82" s="432">
        <f>'SKU Information'!W52</f>
        <v>0</v>
      </c>
      <c r="X82" s="432">
        <f>'SKU Information'!X52</f>
        <v>0</v>
      </c>
      <c r="Y82" s="432">
        <f>'SKU Information'!Y52</f>
        <v>0</v>
      </c>
      <c r="Z82" s="432">
        <f>'SKU Information'!Z52</f>
        <v>0</v>
      </c>
      <c r="AA82" s="432">
        <f>'SKU Information'!AA52</f>
        <v>0</v>
      </c>
      <c r="AB82" s="432">
        <f>'SKU Information'!AB52</f>
        <v>0</v>
      </c>
      <c r="AC82" s="432">
        <f>'SKU Information'!AC52</f>
        <v>0</v>
      </c>
      <c r="AD82" s="432">
        <f>'SKU Information'!AD52</f>
        <v>0</v>
      </c>
      <c r="AE82" s="432">
        <f>'SKU Information'!AE52</f>
        <v>0</v>
      </c>
      <c r="AF82" s="432">
        <f>'SKU Information'!AF52</f>
        <v>0</v>
      </c>
      <c r="AG82" s="432">
        <f>'SKU Information'!AG52</f>
        <v>0</v>
      </c>
      <c r="AH82" s="432">
        <f>'SKU Information'!AH52</f>
        <v>0</v>
      </c>
      <c r="AI82" s="432">
        <f>'SKU Information'!AI52</f>
        <v>0</v>
      </c>
      <c r="AJ82" s="432">
        <f>'SKU Information'!AJ52</f>
        <v>0</v>
      </c>
      <c r="AK82" s="432">
        <f>'SKU Information'!AK52</f>
        <v>0</v>
      </c>
      <c r="AL82" s="432">
        <f>'SKU Information'!AL52</f>
        <v>0</v>
      </c>
      <c r="AM82" s="432">
        <f>'SKU Information'!AM52</f>
        <v>0</v>
      </c>
      <c r="AN82" s="432">
        <f>'SKU Information'!AN52</f>
        <v>0</v>
      </c>
      <c r="AO82" s="432">
        <f>'SKU Information'!AO52</f>
        <v>0</v>
      </c>
      <c r="AP82" s="432">
        <f>'SKU Information'!AP52</f>
        <v>0</v>
      </c>
      <c r="AQ82" s="432">
        <f>'SKU Information'!AQ52</f>
        <v>0</v>
      </c>
      <c r="AR82" s="432">
        <f>'SKU Information'!AR52</f>
        <v>0</v>
      </c>
      <c r="AS82" s="432">
        <f>'SKU Information'!AS52</f>
        <v>0</v>
      </c>
      <c r="AT82" s="432">
        <f>'SKU Information'!AT52</f>
        <v>0</v>
      </c>
      <c r="AU82" s="432">
        <f>'SKU Information'!AU52</f>
        <v>0</v>
      </c>
      <c r="AV82" s="432">
        <f>'SKU Information'!AV52</f>
        <v>0</v>
      </c>
      <c r="AW82" s="432">
        <f>'SKU Information'!AW52</f>
        <v>0</v>
      </c>
      <c r="AX82" s="432">
        <f>'SKU Information'!AX52</f>
        <v>0</v>
      </c>
      <c r="AY82" s="432">
        <f>'SKU Information'!AY52</f>
        <v>0</v>
      </c>
      <c r="AZ82" s="432">
        <f>'SKU Information'!AZ52</f>
        <v>0</v>
      </c>
      <c r="BA82" s="432">
        <f>'SKU Information'!BA52</f>
        <v>0</v>
      </c>
      <c r="BB82" s="432">
        <f>'SKU Information'!BB52</f>
        <v>0</v>
      </c>
    </row>
    <row r="83" spans="1:54" ht="15" hidden="1" customHeight="1" x14ac:dyDescent="0.25">
      <c r="A83" s="400"/>
      <c r="B83" s="13" t="s">
        <v>84</v>
      </c>
      <c r="C83" s="14" t="s">
        <v>34</v>
      </c>
      <c r="D83" s="127">
        <f>'SKU Information'!D53</f>
        <v>0</v>
      </c>
      <c r="E83" s="432">
        <f>'SKU Information'!E53</f>
        <v>0</v>
      </c>
      <c r="F83" s="432">
        <f>'SKU Information'!F53</f>
        <v>0</v>
      </c>
      <c r="G83" s="432">
        <f>'SKU Information'!G53</f>
        <v>0</v>
      </c>
      <c r="H83" s="432">
        <f>'SKU Information'!H53</f>
        <v>0</v>
      </c>
      <c r="I83" s="432">
        <f>'SKU Information'!I53</f>
        <v>0</v>
      </c>
      <c r="J83" s="432">
        <f>'SKU Information'!J53</f>
        <v>0</v>
      </c>
      <c r="K83" s="432">
        <f>'SKU Information'!K53</f>
        <v>0</v>
      </c>
      <c r="L83" s="432">
        <f>'SKU Information'!L53</f>
        <v>0</v>
      </c>
      <c r="M83" s="432">
        <f>'SKU Information'!M53</f>
        <v>0</v>
      </c>
      <c r="N83" s="432">
        <f>'SKU Information'!N53</f>
        <v>0</v>
      </c>
      <c r="O83" s="432">
        <f>'SKU Information'!O53</f>
        <v>0</v>
      </c>
      <c r="P83" s="432">
        <f>'SKU Information'!P53</f>
        <v>0</v>
      </c>
      <c r="Q83" s="432">
        <f>'SKU Information'!Q53</f>
        <v>0</v>
      </c>
      <c r="R83" s="432">
        <f>'SKU Information'!R53</f>
        <v>0</v>
      </c>
      <c r="S83" s="432">
        <f>'SKU Information'!S53</f>
        <v>0</v>
      </c>
      <c r="T83" s="432">
        <f>'SKU Information'!T53</f>
        <v>0</v>
      </c>
      <c r="U83" s="432">
        <f>'SKU Information'!U53</f>
        <v>0</v>
      </c>
      <c r="V83" s="432">
        <f>'SKU Information'!V53</f>
        <v>0</v>
      </c>
      <c r="W83" s="432">
        <f>'SKU Information'!W53</f>
        <v>0</v>
      </c>
      <c r="X83" s="432">
        <f>'SKU Information'!X53</f>
        <v>0</v>
      </c>
      <c r="Y83" s="432">
        <f>'SKU Information'!Y53</f>
        <v>0</v>
      </c>
      <c r="Z83" s="432">
        <f>'SKU Information'!Z53</f>
        <v>0</v>
      </c>
      <c r="AA83" s="432">
        <f>'SKU Information'!AA53</f>
        <v>0</v>
      </c>
      <c r="AB83" s="432">
        <f>'SKU Information'!AB53</f>
        <v>0</v>
      </c>
      <c r="AC83" s="432">
        <f>'SKU Information'!AC53</f>
        <v>0</v>
      </c>
      <c r="AD83" s="432">
        <f>'SKU Information'!AD53</f>
        <v>0</v>
      </c>
      <c r="AE83" s="432">
        <f>'SKU Information'!AE53</f>
        <v>0</v>
      </c>
      <c r="AF83" s="432">
        <f>'SKU Information'!AF53</f>
        <v>0</v>
      </c>
      <c r="AG83" s="432">
        <f>'SKU Information'!AG53</f>
        <v>0</v>
      </c>
      <c r="AH83" s="432">
        <f>'SKU Information'!AH53</f>
        <v>0</v>
      </c>
      <c r="AI83" s="432">
        <f>'SKU Information'!AI53</f>
        <v>0</v>
      </c>
      <c r="AJ83" s="432">
        <f>'SKU Information'!AJ53</f>
        <v>0</v>
      </c>
      <c r="AK83" s="432">
        <f>'SKU Information'!AK53</f>
        <v>0</v>
      </c>
      <c r="AL83" s="432">
        <f>'SKU Information'!AL53</f>
        <v>0</v>
      </c>
      <c r="AM83" s="432">
        <f>'SKU Information'!AM53</f>
        <v>0</v>
      </c>
      <c r="AN83" s="432">
        <f>'SKU Information'!AN53</f>
        <v>0</v>
      </c>
      <c r="AO83" s="432">
        <f>'SKU Information'!AO53</f>
        <v>0</v>
      </c>
      <c r="AP83" s="432">
        <f>'SKU Information'!AP53</f>
        <v>0</v>
      </c>
      <c r="AQ83" s="432">
        <f>'SKU Information'!AQ53</f>
        <v>0</v>
      </c>
      <c r="AR83" s="432">
        <f>'SKU Information'!AR53</f>
        <v>0</v>
      </c>
      <c r="AS83" s="432">
        <f>'SKU Information'!AS53</f>
        <v>0</v>
      </c>
      <c r="AT83" s="432">
        <f>'SKU Information'!AT53</f>
        <v>0</v>
      </c>
      <c r="AU83" s="432">
        <f>'SKU Information'!AU53</f>
        <v>0</v>
      </c>
      <c r="AV83" s="432">
        <f>'SKU Information'!AV53</f>
        <v>0</v>
      </c>
      <c r="AW83" s="432">
        <f>'SKU Information'!AW53</f>
        <v>0</v>
      </c>
      <c r="AX83" s="432">
        <f>'SKU Information'!AX53</f>
        <v>0</v>
      </c>
      <c r="AY83" s="432">
        <f>'SKU Information'!AY53</f>
        <v>0</v>
      </c>
      <c r="AZ83" s="432">
        <f>'SKU Information'!AZ53</f>
        <v>0</v>
      </c>
      <c r="BA83" s="432">
        <f>'SKU Information'!BA53</f>
        <v>0</v>
      </c>
      <c r="BB83" s="432">
        <f>'SKU Information'!BB53</f>
        <v>0</v>
      </c>
    </row>
    <row r="84" spans="1:54" ht="15" hidden="1" customHeight="1" x14ac:dyDescent="0.25">
      <c r="A84" s="400"/>
      <c r="B84" s="13" t="s">
        <v>89</v>
      </c>
      <c r="C84" s="14" t="s">
        <v>34</v>
      </c>
      <c r="D84" s="127">
        <f>'SKU Information'!D54</f>
        <v>0</v>
      </c>
      <c r="E84" s="432">
        <f>'SKU Information'!E54</f>
        <v>0</v>
      </c>
      <c r="F84" s="432">
        <f>'SKU Information'!F54</f>
        <v>0</v>
      </c>
      <c r="G84" s="432">
        <f>'SKU Information'!G54</f>
        <v>0</v>
      </c>
      <c r="H84" s="432">
        <f>'SKU Information'!H54</f>
        <v>0</v>
      </c>
      <c r="I84" s="432">
        <f>'SKU Information'!I54</f>
        <v>0</v>
      </c>
      <c r="J84" s="432">
        <f>'SKU Information'!J54</f>
        <v>0</v>
      </c>
      <c r="K84" s="432">
        <f>'SKU Information'!K54</f>
        <v>0</v>
      </c>
      <c r="L84" s="432">
        <f>'SKU Information'!L54</f>
        <v>0</v>
      </c>
      <c r="M84" s="432">
        <f>'SKU Information'!M54</f>
        <v>0</v>
      </c>
      <c r="N84" s="432">
        <f>'SKU Information'!N54</f>
        <v>0</v>
      </c>
      <c r="O84" s="432">
        <f>'SKU Information'!O54</f>
        <v>0</v>
      </c>
      <c r="P84" s="432">
        <f>'SKU Information'!P54</f>
        <v>0</v>
      </c>
      <c r="Q84" s="432">
        <f>'SKU Information'!Q54</f>
        <v>0</v>
      </c>
      <c r="R84" s="432">
        <f>'SKU Information'!R54</f>
        <v>0</v>
      </c>
      <c r="S84" s="432">
        <f>'SKU Information'!S54</f>
        <v>0</v>
      </c>
      <c r="T84" s="432">
        <f>'SKU Information'!T54</f>
        <v>0</v>
      </c>
      <c r="U84" s="432">
        <f>'SKU Information'!U54</f>
        <v>0</v>
      </c>
      <c r="V84" s="432">
        <f>'SKU Information'!V54</f>
        <v>0</v>
      </c>
      <c r="W84" s="432">
        <f>'SKU Information'!W54</f>
        <v>0</v>
      </c>
      <c r="X84" s="432">
        <f>'SKU Information'!X54</f>
        <v>0</v>
      </c>
      <c r="Y84" s="432">
        <f>'SKU Information'!Y54</f>
        <v>0</v>
      </c>
      <c r="Z84" s="432">
        <f>'SKU Information'!Z54</f>
        <v>0</v>
      </c>
      <c r="AA84" s="432">
        <f>'SKU Information'!AA54</f>
        <v>0</v>
      </c>
      <c r="AB84" s="432">
        <f>'SKU Information'!AB54</f>
        <v>0</v>
      </c>
      <c r="AC84" s="432">
        <f>'SKU Information'!AC54</f>
        <v>0</v>
      </c>
      <c r="AD84" s="432">
        <f>'SKU Information'!AD54</f>
        <v>0</v>
      </c>
      <c r="AE84" s="432">
        <f>'SKU Information'!AE54</f>
        <v>0</v>
      </c>
      <c r="AF84" s="432">
        <f>'SKU Information'!AF54</f>
        <v>0</v>
      </c>
      <c r="AG84" s="432">
        <f>'SKU Information'!AG54</f>
        <v>0</v>
      </c>
      <c r="AH84" s="432">
        <f>'SKU Information'!AH54</f>
        <v>0</v>
      </c>
      <c r="AI84" s="432">
        <f>'SKU Information'!AI54</f>
        <v>0</v>
      </c>
      <c r="AJ84" s="432">
        <f>'SKU Information'!AJ54</f>
        <v>0</v>
      </c>
      <c r="AK84" s="432">
        <f>'SKU Information'!AK54</f>
        <v>0</v>
      </c>
      <c r="AL84" s="432">
        <f>'SKU Information'!AL54</f>
        <v>0</v>
      </c>
      <c r="AM84" s="432">
        <f>'SKU Information'!AM54</f>
        <v>0</v>
      </c>
      <c r="AN84" s="432">
        <f>'SKU Information'!AN54</f>
        <v>0</v>
      </c>
      <c r="AO84" s="432">
        <f>'SKU Information'!AO54</f>
        <v>0</v>
      </c>
      <c r="AP84" s="432">
        <f>'SKU Information'!AP54</f>
        <v>0</v>
      </c>
      <c r="AQ84" s="432">
        <f>'SKU Information'!AQ54</f>
        <v>0</v>
      </c>
      <c r="AR84" s="432">
        <f>'SKU Information'!AR54</f>
        <v>0</v>
      </c>
      <c r="AS84" s="432">
        <f>'SKU Information'!AS54</f>
        <v>0</v>
      </c>
      <c r="AT84" s="432">
        <f>'SKU Information'!AT54</f>
        <v>0</v>
      </c>
      <c r="AU84" s="432">
        <f>'SKU Information'!AU54</f>
        <v>0</v>
      </c>
      <c r="AV84" s="432">
        <f>'SKU Information'!AV54</f>
        <v>0</v>
      </c>
      <c r="AW84" s="432">
        <f>'SKU Information'!AW54</f>
        <v>0</v>
      </c>
      <c r="AX84" s="432">
        <f>'SKU Information'!AX54</f>
        <v>0</v>
      </c>
      <c r="AY84" s="432">
        <f>'SKU Information'!AY54</f>
        <v>0</v>
      </c>
      <c r="AZ84" s="432">
        <f>'SKU Information'!AZ54</f>
        <v>0</v>
      </c>
      <c r="BA84" s="432">
        <f>'SKU Information'!BA54</f>
        <v>0</v>
      </c>
      <c r="BB84" s="432">
        <f>'SKU Information'!BB54</f>
        <v>0</v>
      </c>
    </row>
    <row r="85" spans="1:54" ht="15" hidden="1" customHeight="1" x14ac:dyDescent="0.25">
      <c r="A85" s="400"/>
      <c r="B85" s="13" t="s">
        <v>90</v>
      </c>
      <c r="C85" s="14" t="s">
        <v>34</v>
      </c>
      <c r="D85" s="127">
        <f>'SKU Information'!D55</f>
        <v>0</v>
      </c>
      <c r="E85" s="432">
        <f>'SKU Information'!E55</f>
        <v>0</v>
      </c>
      <c r="F85" s="432">
        <f>'SKU Information'!F55</f>
        <v>0</v>
      </c>
      <c r="G85" s="432">
        <f>'SKU Information'!G55</f>
        <v>0</v>
      </c>
      <c r="H85" s="432">
        <f>'SKU Information'!H55</f>
        <v>0</v>
      </c>
      <c r="I85" s="432">
        <f>'SKU Information'!I55</f>
        <v>0</v>
      </c>
      <c r="J85" s="432">
        <f>'SKU Information'!J55</f>
        <v>0</v>
      </c>
      <c r="K85" s="432">
        <f>'SKU Information'!K55</f>
        <v>0</v>
      </c>
      <c r="L85" s="432">
        <f>'SKU Information'!L55</f>
        <v>0</v>
      </c>
      <c r="M85" s="432">
        <f>'SKU Information'!M55</f>
        <v>0</v>
      </c>
      <c r="N85" s="432">
        <f>'SKU Information'!N55</f>
        <v>0</v>
      </c>
      <c r="O85" s="432">
        <f>'SKU Information'!O55</f>
        <v>0</v>
      </c>
      <c r="P85" s="432">
        <f>'SKU Information'!P55</f>
        <v>0</v>
      </c>
      <c r="Q85" s="432">
        <f>'SKU Information'!Q55</f>
        <v>0</v>
      </c>
      <c r="R85" s="432">
        <f>'SKU Information'!R55</f>
        <v>0</v>
      </c>
      <c r="S85" s="432">
        <f>'SKU Information'!S55</f>
        <v>0</v>
      </c>
      <c r="T85" s="432">
        <f>'SKU Information'!T55</f>
        <v>0</v>
      </c>
      <c r="U85" s="432">
        <f>'SKU Information'!U55</f>
        <v>0</v>
      </c>
      <c r="V85" s="432">
        <f>'SKU Information'!V55</f>
        <v>0</v>
      </c>
      <c r="W85" s="432">
        <f>'SKU Information'!W55</f>
        <v>0</v>
      </c>
      <c r="X85" s="432">
        <f>'SKU Information'!X55</f>
        <v>0</v>
      </c>
      <c r="Y85" s="432">
        <f>'SKU Information'!Y55</f>
        <v>0</v>
      </c>
      <c r="Z85" s="432">
        <f>'SKU Information'!Z55</f>
        <v>0</v>
      </c>
      <c r="AA85" s="432">
        <f>'SKU Information'!AA55</f>
        <v>0</v>
      </c>
      <c r="AB85" s="432">
        <f>'SKU Information'!AB55</f>
        <v>0</v>
      </c>
      <c r="AC85" s="432">
        <f>'SKU Information'!AC55</f>
        <v>0</v>
      </c>
      <c r="AD85" s="432">
        <f>'SKU Information'!AD55</f>
        <v>0</v>
      </c>
      <c r="AE85" s="432">
        <f>'SKU Information'!AE55</f>
        <v>0</v>
      </c>
      <c r="AF85" s="432">
        <f>'SKU Information'!AF55</f>
        <v>0</v>
      </c>
      <c r="AG85" s="432">
        <f>'SKU Information'!AG55</f>
        <v>0</v>
      </c>
      <c r="AH85" s="432">
        <f>'SKU Information'!AH55</f>
        <v>0</v>
      </c>
      <c r="AI85" s="432">
        <f>'SKU Information'!AI55</f>
        <v>0</v>
      </c>
      <c r="AJ85" s="432">
        <f>'SKU Information'!AJ55</f>
        <v>0</v>
      </c>
      <c r="AK85" s="432">
        <f>'SKU Information'!AK55</f>
        <v>0</v>
      </c>
      <c r="AL85" s="432">
        <f>'SKU Information'!AL55</f>
        <v>0</v>
      </c>
      <c r="AM85" s="432">
        <f>'SKU Information'!AM55</f>
        <v>0</v>
      </c>
      <c r="AN85" s="432">
        <f>'SKU Information'!AN55</f>
        <v>0</v>
      </c>
      <c r="AO85" s="432">
        <f>'SKU Information'!AO55</f>
        <v>0</v>
      </c>
      <c r="AP85" s="432">
        <f>'SKU Information'!AP55</f>
        <v>0</v>
      </c>
      <c r="AQ85" s="432">
        <f>'SKU Information'!AQ55</f>
        <v>0</v>
      </c>
      <c r="AR85" s="432">
        <f>'SKU Information'!AR55</f>
        <v>0</v>
      </c>
      <c r="AS85" s="432">
        <f>'SKU Information'!AS55</f>
        <v>0</v>
      </c>
      <c r="AT85" s="432">
        <f>'SKU Information'!AT55</f>
        <v>0</v>
      </c>
      <c r="AU85" s="432">
        <f>'SKU Information'!AU55</f>
        <v>0</v>
      </c>
      <c r="AV85" s="432">
        <f>'SKU Information'!AV55</f>
        <v>0</v>
      </c>
      <c r="AW85" s="432">
        <f>'SKU Information'!AW55</f>
        <v>0</v>
      </c>
      <c r="AX85" s="432">
        <f>'SKU Information'!AX55</f>
        <v>0</v>
      </c>
      <c r="AY85" s="432">
        <f>'SKU Information'!AY55</f>
        <v>0</v>
      </c>
      <c r="AZ85" s="432">
        <f>'SKU Information'!AZ55</f>
        <v>0</v>
      </c>
      <c r="BA85" s="432">
        <f>'SKU Information'!BA55</f>
        <v>0</v>
      </c>
      <c r="BB85" s="432">
        <f>'SKU Information'!BB55</f>
        <v>0</v>
      </c>
    </row>
    <row r="86" spans="1:54" ht="15" hidden="1" customHeight="1" x14ac:dyDescent="0.25">
      <c r="A86" s="400"/>
      <c r="B86" s="13" t="s">
        <v>87</v>
      </c>
      <c r="C86" s="14" t="s">
        <v>34</v>
      </c>
      <c r="D86" s="127">
        <f>'SKU Information'!D56</f>
        <v>0</v>
      </c>
      <c r="E86" s="432">
        <f>'SKU Information'!E56</f>
        <v>0</v>
      </c>
      <c r="F86" s="432">
        <f>'SKU Information'!F56</f>
        <v>0</v>
      </c>
      <c r="G86" s="432">
        <f>'SKU Information'!G56</f>
        <v>0</v>
      </c>
      <c r="H86" s="432">
        <f>'SKU Information'!H56</f>
        <v>0</v>
      </c>
      <c r="I86" s="432">
        <f>'SKU Information'!I56</f>
        <v>0</v>
      </c>
      <c r="J86" s="432">
        <f>'SKU Information'!J56</f>
        <v>0</v>
      </c>
      <c r="K86" s="432">
        <f>'SKU Information'!K56</f>
        <v>0</v>
      </c>
      <c r="L86" s="432">
        <f>'SKU Information'!L56</f>
        <v>0</v>
      </c>
      <c r="M86" s="432">
        <f>'SKU Information'!M56</f>
        <v>0</v>
      </c>
      <c r="N86" s="432">
        <f>'SKU Information'!N56</f>
        <v>0</v>
      </c>
      <c r="O86" s="432">
        <f>'SKU Information'!O56</f>
        <v>0</v>
      </c>
      <c r="P86" s="432">
        <f>'SKU Information'!P56</f>
        <v>0</v>
      </c>
      <c r="Q86" s="432">
        <f>'SKU Information'!Q56</f>
        <v>0</v>
      </c>
      <c r="R86" s="432">
        <f>'SKU Information'!R56</f>
        <v>0</v>
      </c>
      <c r="S86" s="432">
        <f>'SKU Information'!S56</f>
        <v>0</v>
      </c>
      <c r="T86" s="432">
        <f>'SKU Information'!T56</f>
        <v>0</v>
      </c>
      <c r="U86" s="432">
        <f>'SKU Information'!U56</f>
        <v>0</v>
      </c>
      <c r="V86" s="432">
        <f>'SKU Information'!V56</f>
        <v>0</v>
      </c>
      <c r="W86" s="432">
        <f>'SKU Information'!W56</f>
        <v>0</v>
      </c>
      <c r="X86" s="432">
        <f>'SKU Information'!X56</f>
        <v>0</v>
      </c>
      <c r="Y86" s="432">
        <f>'SKU Information'!Y56</f>
        <v>0</v>
      </c>
      <c r="Z86" s="432">
        <f>'SKU Information'!Z56</f>
        <v>0</v>
      </c>
      <c r="AA86" s="432">
        <f>'SKU Information'!AA56</f>
        <v>0</v>
      </c>
      <c r="AB86" s="432">
        <f>'SKU Information'!AB56</f>
        <v>0</v>
      </c>
      <c r="AC86" s="432">
        <f>'SKU Information'!AC56</f>
        <v>0</v>
      </c>
      <c r="AD86" s="432">
        <f>'SKU Information'!AD56</f>
        <v>0</v>
      </c>
      <c r="AE86" s="432">
        <f>'SKU Information'!AE56</f>
        <v>0</v>
      </c>
      <c r="AF86" s="432">
        <f>'SKU Information'!AF56</f>
        <v>0</v>
      </c>
      <c r="AG86" s="432">
        <f>'SKU Information'!AG56</f>
        <v>0</v>
      </c>
      <c r="AH86" s="432">
        <f>'SKU Information'!AH56</f>
        <v>0</v>
      </c>
      <c r="AI86" s="432">
        <f>'SKU Information'!AI56</f>
        <v>0</v>
      </c>
      <c r="AJ86" s="432">
        <f>'SKU Information'!AJ56</f>
        <v>0</v>
      </c>
      <c r="AK86" s="432">
        <f>'SKU Information'!AK56</f>
        <v>0</v>
      </c>
      <c r="AL86" s="432">
        <f>'SKU Information'!AL56</f>
        <v>0</v>
      </c>
      <c r="AM86" s="432">
        <f>'SKU Information'!AM56</f>
        <v>0</v>
      </c>
      <c r="AN86" s="432">
        <f>'SKU Information'!AN56</f>
        <v>0</v>
      </c>
      <c r="AO86" s="432">
        <f>'SKU Information'!AO56</f>
        <v>0</v>
      </c>
      <c r="AP86" s="432">
        <f>'SKU Information'!AP56</f>
        <v>0</v>
      </c>
      <c r="AQ86" s="432">
        <f>'SKU Information'!AQ56</f>
        <v>0</v>
      </c>
      <c r="AR86" s="432">
        <f>'SKU Information'!AR56</f>
        <v>0</v>
      </c>
      <c r="AS86" s="432">
        <f>'SKU Information'!AS56</f>
        <v>0</v>
      </c>
      <c r="AT86" s="432">
        <f>'SKU Information'!AT56</f>
        <v>0</v>
      </c>
      <c r="AU86" s="432">
        <f>'SKU Information'!AU56</f>
        <v>0</v>
      </c>
      <c r="AV86" s="432">
        <f>'SKU Information'!AV56</f>
        <v>0</v>
      </c>
      <c r="AW86" s="432">
        <f>'SKU Information'!AW56</f>
        <v>0</v>
      </c>
      <c r="AX86" s="432">
        <f>'SKU Information'!AX56</f>
        <v>0</v>
      </c>
      <c r="AY86" s="432">
        <f>'SKU Information'!AY56</f>
        <v>0</v>
      </c>
      <c r="AZ86" s="432">
        <f>'SKU Information'!AZ56</f>
        <v>0</v>
      </c>
      <c r="BA86" s="432">
        <f>'SKU Information'!BA56</f>
        <v>0</v>
      </c>
      <c r="BB86" s="432">
        <f>'SKU Information'!BB56</f>
        <v>0</v>
      </c>
    </row>
    <row r="87" spans="1:54" ht="15" hidden="1" customHeight="1" x14ac:dyDescent="0.25">
      <c r="A87" s="400"/>
      <c r="B87" s="13" t="s">
        <v>88</v>
      </c>
      <c r="C87" s="14" t="s">
        <v>34</v>
      </c>
      <c r="D87" s="127">
        <f>'SKU Information'!D57</f>
        <v>0</v>
      </c>
      <c r="E87" s="432">
        <f>'SKU Information'!E57</f>
        <v>0</v>
      </c>
      <c r="F87" s="432">
        <f>'SKU Information'!F57</f>
        <v>0</v>
      </c>
      <c r="G87" s="432">
        <f>'SKU Information'!G57</f>
        <v>0</v>
      </c>
      <c r="H87" s="432">
        <f>'SKU Information'!H57</f>
        <v>0</v>
      </c>
      <c r="I87" s="432">
        <f>'SKU Information'!I57</f>
        <v>0</v>
      </c>
      <c r="J87" s="432">
        <f>'SKU Information'!J57</f>
        <v>0</v>
      </c>
      <c r="K87" s="432">
        <f>'SKU Information'!K57</f>
        <v>0</v>
      </c>
      <c r="L87" s="432">
        <f>'SKU Information'!L57</f>
        <v>0</v>
      </c>
      <c r="M87" s="432">
        <f>'SKU Information'!M57</f>
        <v>0</v>
      </c>
      <c r="N87" s="432">
        <f>'SKU Information'!N57</f>
        <v>0</v>
      </c>
      <c r="O87" s="432">
        <f>'SKU Information'!O57</f>
        <v>0</v>
      </c>
      <c r="P87" s="432">
        <f>'SKU Information'!P57</f>
        <v>0</v>
      </c>
      <c r="Q87" s="432">
        <f>'SKU Information'!Q57</f>
        <v>0</v>
      </c>
      <c r="R87" s="432">
        <f>'SKU Information'!R57</f>
        <v>0</v>
      </c>
      <c r="S87" s="432">
        <f>'SKU Information'!S57</f>
        <v>0</v>
      </c>
      <c r="T87" s="432">
        <f>'SKU Information'!T57</f>
        <v>0</v>
      </c>
      <c r="U87" s="432">
        <f>'SKU Information'!U57</f>
        <v>0</v>
      </c>
      <c r="V87" s="432">
        <f>'SKU Information'!V57</f>
        <v>0</v>
      </c>
      <c r="W87" s="432">
        <f>'SKU Information'!W57</f>
        <v>0</v>
      </c>
      <c r="X87" s="432">
        <f>'SKU Information'!X57</f>
        <v>0</v>
      </c>
      <c r="Y87" s="432">
        <f>'SKU Information'!Y57</f>
        <v>0</v>
      </c>
      <c r="Z87" s="432">
        <f>'SKU Information'!Z57</f>
        <v>0</v>
      </c>
      <c r="AA87" s="432">
        <f>'SKU Information'!AA57</f>
        <v>0</v>
      </c>
      <c r="AB87" s="432">
        <f>'SKU Information'!AB57</f>
        <v>0</v>
      </c>
      <c r="AC87" s="432">
        <f>'SKU Information'!AC57</f>
        <v>0</v>
      </c>
      <c r="AD87" s="432">
        <f>'SKU Information'!AD57</f>
        <v>0</v>
      </c>
      <c r="AE87" s="432">
        <f>'SKU Information'!AE57</f>
        <v>0</v>
      </c>
      <c r="AF87" s="432">
        <f>'SKU Information'!AF57</f>
        <v>0</v>
      </c>
      <c r="AG87" s="432">
        <f>'SKU Information'!AG57</f>
        <v>0</v>
      </c>
      <c r="AH87" s="432">
        <f>'SKU Information'!AH57</f>
        <v>0</v>
      </c>
      <c r="AI87" s="432">
        <f>'SKU Information'!AI57</f>
        <v>0</v>
      </c>
      <c r="AJ87" s="432">
        <f>'SKU Information'!AJ57</f>
        <v>0</v>
      </c>
      <c r="AK87" s="432">
        <f>'SKU Information'!AK57</f>
        <v>0</v>
      </c>
      <c r="AL87" s="432">
        <f>'SKU Information'!AL57</f>
        <v>0</v>
      </c>
      <c r="AM87" s="432">
        <f>'SKU Information'!AM57</f>
        <v>0</v>
      </c>
      <c r="AN87" s="432">
        <f>'SKU Information'!AN57</f>
        <v>0</v>
      </c>
      <c r="AO87" s="432">
        <f>'SKU Information'!AO57</f>
        <v>0</v>
      </c>
      <c r="AP87" s="432">
        <f>'SKU Information'!AP57</f>
        <v>0</v>
      </c>
      <c r="AQ87" s="432">
        <f>'SKU Information'!AQ57</f>
        <v>0</v>
      </c>
      <c r="AR87" s="432">
        <f>'SKU Information'!AR57</f>
        <v>0</v>
      </c>
      <c r="AS87" s="432">
        <f>'SKU Information'!AS57</f>
        <v>0</v>
      </c>
      <c r="AT87" s="432">
        <f>'SKU Information'!AT57</f>
        <v>0</v>
      </c>
      <c r="AU87" s="432">
        <f>'SKU Information'!AU57</f>
        <v>0</v>
      </c>
      <c r="AV87" s="432">
        <f>'SKU Information'!AV57</f>
        <v>0</v>
      </c>
      <c r="AW87" s="432">
        <f>'SKU Information'!AW57</f>
        <v>0</v>
      </c>
      <c r="AX87" s="432">
        <f>'SKU Information'!AX57</f>
        <v>0</v>
      </c>
      <c r="AY87" s="432">
        <f>'SKU Information'!AY57</f>
        <v>0</v>
      </c>
      <c r="AZ87" s="432">
        <f>'SKU Information'!AZ57</f>
        <v>0</v>
      </c>
      <c r="BA87" s="432">
        <f>'SKU Information'!BA57</f>
        <v>0</v>
      </c>
      <c r="BB87" s="432">
        <f>'SKU Information'!BB57</f>
        <v>0</v>
      </c>
    </row>
    <row r="88" spans="1:54" ht="15" hidden="1" customHeight="1" x14ac:dyDescent="0.25">
      <c r="A88" s="400"/>
      <c r="B88" s="13" t="s">
        <v>64</v>
      </c>
      <c r="C88" s="14" t="s">
        <v>34</v>
      </c>
      <c r="D88" s="127">
        <f>'SKU Information'!D58</f>
        <v>0</v>
      </c>
      <c r="E88" s="432">
        <f>'SKU Information'!E58</f>
        <v>0</v>
      </c>
      <c r="F88" s="432">
        <f>'SKU Information'!F58</f>
        <v>0</v>
      </c>
      <c r="G88" s="432">
        <f>'SKU Information'!G58</f>
        <v>0</v>
      </c>
      <c r="H88" s="432">
        <f>'SKU Information'!H58</f>
        <v>0</v>
      </c>
      <c r="I88" s="432">
        <f>'SKU Information'!I58</f>
        <v>0</v>
      </c>
      <c r="J88" s="432">
        <f>'SKU Information'!J58</f>
        <v>0</v>
      </c>
      <c r="K88" s="432">
        <f>'SKU Information'!K58</f>
        <v>0</v>
      </c>
      <c r="L88" s="432">
        <f>'SKU Information'!L58</f>
        <v>0</v>
      </c>
      <c r="M88" s="432">
        <f>'SKU Information'!M58</f>
        <v>0</v>
      </c>
      <c r="N88" s="432">
        <f>'SKU Information'!N58</f>
        <v>0</v>
      </c>
      <c r="O88" s="432">
        <f>'SKU Information'!O58</f>
        <v>0</v>
      </c>
      <c r="P88" s="432">
        <f>'SKU Information'!P58</f>
        <v>0</v>
      </c>
      <c r="Q88" s="432">
        <f>'SKU Information'!Q58</f>
        <v>0</v>
      </c>
      <c r="R88" s="432">
        <f>'SKU Information'!R58</f>
        <v>0</v>
      </c>
      <c r="S88" s="432">
        <f>'SKU Information'!S58</f>
        <v>0</v>
      </c>
      <c r="T88" s="432">
        <f>'SKU Information'!T58</f>
        <v>0</v>
      </c>
      <c r="U88" s="432">
        <f>'SKU Information'!U58</f>
        <v>0</v>
      </c>
      <c r="V88" s="432">
        <f>'SKU Information'!V58</f>
        <v>0</v>
      </c>
      <c r="W88" s="432">
        <f>'SKU Information'!W58</f>
        <v>0</v>
      </c>
      <c r="X88" s="432">
        <f>'SKU Information'!X58</f>
        <v>0</v>
      </c>
      <c r="Y88" s="432">
        <f>'SKU Information'!Y58</f>
        <v>0</v>
      </c>
      <c r="Z88" s="432">
        <f>'SKU Information'!Z58</f>
        <v>0</v>
      </c>
      <c r="AA88" s="432">
        <f>'SKU Information'!AA58</f>
        <v>0</v>
      </c>
      <c r="AB88" s="432">
        <f>'SKU Information'!AB58</f>
        <v>0</v>
      </c>
      <c r="AC88" s="432">
        <f>'SKU Information'!AC58</f>
        <v>0</v>
      </c>
      <c r="AD88" s="432">
        <f>'SKU Information'!AD58</f>
        <v>0</v>
      </c>
      <c r="AE88" s="432">
        <f>'SKU Information'!AE58</f>
        <v>0</v>
      </c>
      <c r="AF88" s="432">
        <f>'SKU Information'!AF58</f>
        <v>0</v>
      </c>
      <c r="AG88" s="432">
        <f>'SKU Information'!AG58</f>
        <v>0</v>
      </c>
      <c r="AH88" s="432">
        <f>'SKU Information'!AH58</f>
        <v>0</v>
      </c>
      <c r="AI88" s="432">
        <f>'SKU Information'!AI58</f>
        <v>0</v>
      </c>
      <c r="AJ88" s="432">
        <f>'SKU Information'!AJ58</f>
        <v>0</v>
      </c>
      <c r="AK88" s="432">
        <f>'SKU Information'!AK58</f>
        <v>0</v>
      </c>
      <c r="AL88" s="432">
        <f>'SKU Information'!AL58</f>
        <v>0</v>
      </c>
      <c r="AM88" s="432">
        <f>'SKU Information'!AM58</f>
        <v>0</v>
      </c>
      <c r="AN88" s="432">
        <f>'SKU Information'!AN58</f>
        <v>0</v>
      </c>
      <c r="AO88" s="432">
        <f>'SKU Information'!AO58</f>
        <v>0</v>
      </c>
      <c r="AP88" s="432">
        <f>'SKU Information'!AP58</f>
        <v>0</v>
      </c>
      <c r="AQ88" s="432">
        <f>'SKU Information'!AQ58</f>
        <v>0</v>
      </c>
      <c r="AR88" s="432">
        <f>'SKU Information'!AR58</f>
        <v>0</v>
      </c>
      <c r="AS88" s="432">
        <f>'SKU Information'!AS58</f>
        <v>0</v>
      </c>
      <c r="AT88" s="432">
        <f>'SKU Information'!AT58</f>
        <v>0</v>
      </c>
      <c r="AU88" s="432">
        <f>'SKU Information'!AU58</f>
        <v>0</v>
      </c>
      <c r="AV88" s="432">
        <f>'SKU Information'!AV58</f>
        <v>0</v>
      </c>
      <c r="AW88" s="432">
        <f>'SKU Information'!AW58</f>
        <v>0</v>
      </c>
      <c r="AX88" s="432">
        <f>'SKU Information'!AX58</f>
        <v>0</v>
      </c>
      <c r="AY88" s="432">
        <f>'SKU Information'!AY58</f>
        <v>0</v>
      </c>
      <c r="AZ88" s="432">
        <f>'SKU Information'!AZ58</f>
        <v>0</v>
      </c>
      <c r="BA88" s="432">
        <f>'SKU Information'!BA58</f>
        <v>0</v>
      </c>
      <c r="BB88" s="432">
        <f>'SKU Information'!BB58</f>
        <v>0</v>
      </c>
    </row>
    <row r="89" spans="1:54" ht="15" hidden="1" customHeight="1" x14ac:dyDescent="0.25">
      <c r="A89" s="400"/>
      <c r="B89" s="13" t="s">
        <v>65</v>
      </c>
      <c r="C89" s="14" t="s">
        <v>34</v>
      </c>
      <c r="D89" s="127">
        <f>'SKU Information'!D59</f>
        <v>0</v>
      </c>
      <c r="E89" s="432">
        <f>'SKU Information'!E59</f>
        <v>0</v>
      </c>
      <c r="F89" s="432">
        <f>'SKU Information'!F59</f>
        <v>0</v>
      </c>
      <c r="G89" s="432">
        <f>'SKU Information'!G59</f>
        <v>0</v>
      </c>
      <c r="H89" s="432">
        <f>'SKU Information'!H59</f>
        <v>0</v>
      </c>
      <c r="I89" s="432">
        <f>'SKU Information'!I59</f>
        <v>0</v>
      </c>
      <c r="J89" s="432">
        <f>'SKU Information'!J59</f>
        <v>0</v>
      </c>
      <c r="K89" s="432">
        <f>'SKU Information'!K59</f>
        <v>0</v>
      </c>
      <c r="L89" s="432">
        <f>'SKU Information'!L59</f>
        <v>0</v>
      </c>
      <c r="M89" s="432">
        <f>'SKU Information'!M59</f>
        <v>0</v>
      </c>
      <c r="N89" s="432">
        <f>'SKU Information'!N59</f>
        <v>0</v>
      </c>
      <c r="O89" s="432">
        <f>'SKU Information'!O59</f>
        <v>0</v>
      </c>
      <c r="P89" s="432">
        <f>'SKU Information'!P59</f>
        <v>0</v>
      </c>
      <c r="Q89" s="432">
        <f>'SKU Information'!Q59</f>
        <v>0</v>
      </c>
      <c r="R89" s="432">
        <f>'SKU Information'!R59</f>
        <v>0</v>
      </c>
      <c r="S89" s="432">
        <f>'SKU Information'!S59</f>
        <v>0</v>
      </c>
      <c r="T89" s="432">
        <f>'SKU Information'!T59</f>
        <v>0</v>
      </c>
      <c r="U89" s="432">
        <f>'SKU Information'!U59</f>
        <v>0</v>
      </c>
      <c r="V89" s="432">
        <f>'SKU Information'!V59</f>
        <v>0</v>
      </c>
      <c r="W89" s="432">
        <f>'SKU Information'!W59</f>
        <v>0</v>
      </c>
      <c r="X89" s="432">
        <f>'SKU Information'!X59</f>
        <v>0</v>
      </c>
      <c r="Y89" s="432">
        <f>'SKU Information'!Y59</f>
        <v>0</v>
      </c>
      <c r="Z89" s="432">
        <f>'SKU Information'!Z59</f>
        <v>0</v>
      </c>
      <c r="AA89" s="432">
        <f>'SKU Information'!AA59</f>
        <v>0</v>
      </c>
      <c r="AB89" s="432">
        <f>'SKU Information'!AB59</f>
        <v>0</v>
      </c>
      <c r="AC89" s="432">
        <f>'SKU Information'!AC59</f>
        <v>0</v>
      </c>
      <c r="AD89" s="432">
        <f>'SKU Information'!AD59</f>
        <v>0</v>
      </c>
      <c r="AE89" s="432">
        <f>'SKU Information'!AE59</f>
        <v>0</v>
      </c>
      <c r="AF89" s="432">
        <f>'SKU Information'!AF59</f>
        <v>0</v>
      </c>
      <c r="AG89" s="432">
        <f>'SKU Information'!AG59</f>
        <v>0</v>
      </c>
      <c r="AH89" s="432">
        <f>'SKU Information'!AH59</f>
        <v>0</v>
      </c>
      <c r="AI89" s="432">
        <f>'SKU Information'!AI59</f>
        <v>0</v>
      </c>
      <c r="AJ89" s="432">
        <f>'SKU Information'!AJ59</f>
        <v>0</v>
      </c>
      <c r="AK89" s="432">
        <f>'SKU Information'!AK59</f>
        <v>0</v>
      </c>
      <c r="AL89" s="432">
        <f>'SKU Information'!AL59</f>
        <v>0</v>
      </c>
      <c r="AM89" s="432">
        <f>'SKU Information'!AM59</f>
        <v>0</v>
      </c>
      <c r="AN89" s="432">
        <f>'SKU Information'!AN59</f>
        <v>0</v>
      </c>
      <c r="AO89" s="432">
        <f>'SKU Information'!AO59</f>
        <v>0</v>
      </c>
      <c r="AP89" s="432">
        <f>'SKU Information'!AP59</f>
        <v>0</v>
      </c>
      <c r="AQ89" s="432">
        <f>'SKU Information'!AQ59</f>
        <v>0</v>
      </c>
      <c r="AR89" s="432">
        <f>'SKU Information'!AR59</f>
        <v>0</v>
      </c>
      <c r="AS89" s="432">
        <f>'SKU Information'!AS59</f>
        <v>0</v>
      </c>
      <c r="AT89" s="432">
        <f>'SKU Information'!AT59</f>
        <v>0</v>
      </c>
      <c r="AU89" s="432">
        <f>'SKU Information'!AU59</f>
        <v>0</v>
      </c>
      <c r="AV89" s="432">
        <f>'SKU Information'!AV59</f>
        <v>0</v>
      </c>
      <c r="AW89" s="432">
        <f>'SKU Information'!AW59</f>
        <v>0</v>
      </c>
      <c r="AX89" s="432">
        <f>'SKU Information'!AX59</f>
        <v>0</v>
      </c>
      <c r="AY89" s="432">
        <f>'SKU Information'!AY59</f>
        <v>0</v>
      </c>
      <c r="AZ89" s="432">
        <f>'SKU Information'!AZ59</f>
        <v>0</v>
      </c>
      <c r="BA89" s="432">
        <f>'SKU Information'!BA59</f>
        <v>0</v>
      </c>
      <c r="BB89" s="432">
        <f>'SKU Information'!BB59</f>
        <v>0</v>
      </c>
    </row>
    <row r="90" spans="1:54" ht="15" hidden="1" customHeight="1" x14ac:dyDescent="0.25">
      <c r="A90" s="400"/>
      <c r="B90" s="13" t="s">
        <v>86</v>
      </c>
      <c r="C90" s="14" t="s">
        <v>34</v>
      </c>
      <c r="D90" s="127">
        <f>'SKU Information'!D60</f>
        <v>0</v>
      </c>
      <c r="E90" s="432">
        <f>'SKU Information'!E60</f>
        <v>0</v>
      </c>
      <c r="F90" s="432">
        <f>'SKU Information'!F60</f>
        <v>0</v>
      </c>
      <c r="G90" s="432">
        <f>'SKU Information'!G60</f>
        <v>0</v>
      </c>
      <c r="H90" s="432">
        <f>'SKU Information'!H60</f>
        <v>0</v>
      </c>
      <c r="I90" s="432">
        <f>'SKU Information'!I60</f>
        <v>0</v>
      </c>
      <c r="J90" s="432">
        <f>'SKU Information'!J60</f>
        <v>0</v>
      </c>
      <c r="K90" s="432">
        <f>'SKU Information'!K60</f>
        <v>0</v>
      </c>
      <c r="L90" s="432">
        <f>'SKU Information'!L60</f>
        <v>0</v>
      </c>
      <c r="M90" s="432">
        <f>'SKU Information'!M60</f>
        <v>0</v>
      </c>
      <c r="N90" s="432">
        <f>'SKU Information'!N60</f>
        <v>0</v>
      </c>
      <c r="O90" s="432">
        <f>'SKU Information'!O60</f>
        <v>0</v>
      </c>
      <c r="P90" s="432">
        <f>'SKU Information'!P60</f>
        <v>0</v>
      </c>
      <c r="Q90" s="432">
        <f>'SKU Information'!Q60</f>
        <v>0</v>
      </c>
      <c r="R90" s="432">
        <f>'SKU Information'!R60</f>
        <v>0</v>
      </c>
      <c r="S90" s="432">
        <f>'SKU Information'!S60</f>
        <v>0</v>
      </c>
      <c r="T90" s="432">
        <f>'SKU Information'!T60</f>
        <v>0</v>
      </c>
      <c r="U90" s="432">
        <f>'SKU Information'!U60</f>
        <v>0</v>
      </c>
      <c r="V90" s="432">
        <f>'SKU Information'!V60</f>
        <v>0</v>
      </c>
      <c r="W90" s="432">
        <f>'SKU Information'!W60</f>
        <v>0</v>
      </c>
      <c r="X90" s="432">
        <f>'SKU Information'!X60</f>
        <v>0</v>
      </c>
      <c r="Y90" s="432">
        <f>'SKU Information'!Y60</f>
        <v>0</v>
      </c>
      <c r="Z90" s="432">
        <f>'SKU Information'!Z60</f>
        <v>0</v>
      </c>
      <c r="AA90" s="432">
        <f>'SKU Information'!AA60</f>
        <v>0</v>
      </c>
      <c r="AB90" s="432">
        <f>'SKU Information'!AB60</f>
        <v>0</v>
      </c>
      <c r="AC90" s="432">
        <f>'SKU Information'!AC60</f>
        <v>0</v>
      </c>
      <c r="AD90" s="432">
        <f>'SKU Information'!AD60</f>
        <v>0</v>
      </c>
      <c r="AE90" s="432">
        <f>'SKU Information'!AE60</f>
        <v>0</v>
      </c>
      <c r="AF90" s="432">
        <f>'SKU Information'!AF60</f>
        <v>0</v>
      </c>
      <c r="AG90" s="432">
        <f>'SKU Information'!AG60</f>
        <v>0</v>
      </c>
      <c r="AH90" s="432">
        <f>'SKU Information'!AH60</f>
        <v>0</v>
      </c>
      <c r="AI90" s="432">
        <f>'SKU Information'!AI60</f>
        <v>0</v>
      </c>
      <c r="AJ90" s="432">
        <f>'SKU Information'!AJ60</f>
        <v>0</v>
      </c>
      <c r="AK90" s="432">
        <f>'SKU Information'!AK60</f>
        <v>0</v>
      </c>
      <c r="AL90" s="432">
        <f>'SKU Information'!AL60</f>
        <v>0</v>
      </c>
      <c r="AM90" s="432">
        <f>'SKU Information'!AM60</f>
        <v>0</v>
      </c>
      <c r="AN90" s="432">
        <f>'SKU Information'!AN60</f>
        <v>0</v>
      </c>
      <c r="AO90" s="432">
        <f>'SKU Information'!AO60</f>
        <v>0</v>
      </c>
      <c r="AP90" s="432">
        <f>'SKU Information'!AP60</f>
        <v>0</v>
      </c>
      <c r="AQ90" s="432">
        <f>'SKU Information'!AQ60</f>
        <v>0</v>
      </c>
      <c r="AR90" s="432">
        <f>'SKU Information'!AR60</f>
        <v>0</v>
      </c>
      <c r="AS90" s="432">
        <f>'SKU Information'!AS60</f>
        <v>0</v>
      </c>
      <c r="AT90" s="432">
        <f>'SKU Information'!AT60</f>
        <v>0</v>
      </c>
      <c r="AU90" s="432">
        <f>'SKU Information'!AU60</f>
        <v>0</v>
      </c>
      <c r="AV90" s="432">
        <f>'SKU Information'!AV60</f>
        <v>0</v>
      </c>
      <c r="AW90" s="432">
        <f>'SKU Information'!AW60</f>
        <v>0</v>
      </c>
      <c r="AX90" s="432">
        <f>'SKU Information'!AX60</f>
        <v>0</v>
      </c>
      <c r="AY90" s="432">
        <f>'SKU Information'!AY60</f>
        <v>0</v>
      </c>
      <c r="AZ90" s="432">
        <f>'SKU Information'!AZ60</f>
        <v>0</v>
      </c>
      <c r="BA90" s="432">
        <f>'SKU Information'!BA60</f>
        <v>0</v>
      </c>
      <c r="BB90" s="432">
        <f>'SKU Information'!BB60</f>
        <v>0</v>
      </c>
    </row>
    <row r="91" spans="1:54" ht="15" hidden="1" customHeight="1" x14ac:dyDescent="0.25">
      <c r="A91" s="400"/>
      <c r="B91" s="13" t="s">
        <v>66</v>
      </c>
      <c r="C91" s="14" t="s">
        <v>34</v>
      </c>
      <c r="D91" s="127" t="str">
        <f>'SKU Information'!D61</f>
        <v>YES</v>
      </c>
      <c r="E91" s="432">
        <f>'SKU Information'!E61</f>
        <v>0</v>
      </c>
      <c r="F91" s="432">
        <f>'SKU Information'!F61</f>
        <v>0</v>
      </c>
      <c r="G91" s="432">
        <f>'SKU Information'!G61</f>
        <v>0</v>
      </c>
      <c r="H91" s="432">
        <f>'SKU Information'!H61</f>
        <v>0</v>
      </c>
      <c r="I91" s="432">
        <f>'SKU Information'!I61</f>
        <v>0</v>
      </c>
      <c r="J91" s="432">
        <f>'SKU Information'!J61</f>
        <v>0</v>
      </c>
      <c r="K91" s="432">
        <f>'SKU Information'!K61</f>
        <v>0</v>
      </c>
      <c r="L91" s="432">
        <f>'SKU Information'!L61</f>
        <v>0</v>
      </c>
      <c r="M91" s="432">
        <f>'SKU Information'!M61</f>
        <v>0</v>
      </c>
      <c r="N91" s="432">
        <f>'SKU Information'!N61</f>
        <v>0</v>
      </c>
      <c r="O91" s="432">
        <f>'SKU Information'!O61</f>
        <v>0</v>
      </c>
      <c r="P91" s="432">
        <f>'SKU Information'!P61</f>
        <v>0</v>
      </c>
      <c r="Q91" s="432">
        <f>'SKU Information'!Q61</f>
        <v>0</v>
      </c>
      <c r="R91" s="432">
        <f>'SKU Information'!R61</f>
        <v>0</v>
      </c>
      <c r="S91" s="432">
        <f>'SKU Information'!S61</f>
        <v>0</v>
      </c>
      <c r="T91" s="432">
        <f>'SKU Information'!T61</f>
        <v>0</v>
      </c>
      <c r="U91" s="432">
        <f>'SKU Information'!U61</f>
        <v>0</v>
      </c>
      <c r="V91" s="432">
        <f>'SKU Information'!V61</f>
        <v>0</v>
      </c>
      <c r="W91" s="432">
        <f>'SKU Information'!W61</f>
        <v>0</v>
      </c>
      <c r="X91" s="432">
        <f>'SKU Information'!X61</f>
        <v>0</v>
      </c>
      <c r="Y91" s="432">
        <f>'SKU Information'!Y61</f>
        <v>0</v>
      </c>
      <c r="Z91" s="432">
        <f>'SKU Information'!Z61</f>
        <v>0</v>
      </c>
      <c r="AA91" s="432">
        <f>'SKU Information'!AA61</f>
        <v>0</v>
      </c>
      <c r="AB91" s="432">
        <f>'SKU Information'!AB61</f>
        <v>0</v>
      </c>
      <c r="AC91" s="432">
        <f>'SKU Information'!AC61</f>
        <v>0</v>
      </c>
      <c r="AD91" s="432">
        <f>'SKU Information'!AD61</f>
        <v>0</v>
      </c>
      <c r="AE91" s="432">
        <f>'SKU Information'!AE61</f>
        <v>0</v>
      </c>
      <c r="AF91" s="432">
        <f>'SKU Information'!AF61</f>
        <v>0</v>
      </c>
      <c r="AG91" s="432">
        <f>'SKU Information'!AG61</f>
        <v>0</v>
      </c>
      <c r="AH91" s="432">
        <f>'SKU Information'!AH61</f>
        <v>0</v>
      </c>
      <c r="AI91" s="432">
        <f>'SKU Information'!AI61</f>
        <v>0</v>
      </c>
      <c r="AJ91" s="432">
        <f>'SKU Information'!AJ61</f>
        <v>0</v>
      </c>
      <c r="AK91" s="432">
        <f>'SKU Information'!AK61</f>
        <v>0</v>
      </c>
      <c r="AL91" s="432">
        <f>'SKU Information'!AL61</f>
        <v>0</v>
      </c>
      <c r="AM91" s="432">
        <f>'SKU Information'!AM61</f>
        <v>0</v>
      </c>
      <c r="AN91" s="432">
        <f>'SKU Information'!AN61</f>
        <v>0</v>
      </c>
      <c r="AO91" s="432">
        <f>'SKU Information'!AO61</f>
        <v>0</v>
      </c>
      <c r="AP91" s="432">
        <f>'SKU Information'!AP61</f>
        <v>0</v>
      </c>
      <c r="AQ91" s="432">
        <f>'SKU Information'!AQ61</f>
        <v>0</v>
      </c>
      <c r="AR91" s="432">
        <f>'SKU Information'!AR61</f>
        <v>0</v>
      </c>
      <c r="AS91" s="432">
        <f>'SKU Information'!AS61</f>
        <v>0</v>
      </c>
      <c r="AT91" s="432">
        <f>'SKU Information'!AT61</f>
        <v>0</v>
      </c>
      <c r="AU91" s="432">
        <f>'SKU Information'!AU61</f>
        <v>0</v>
      </c>
      <c r="AV91" s="432">
        <f>'SKU Information'!AV61</f>
        <v>0</v>
      </c>
      <c r="AW91" s="432">
        <f>'SKU Information'!AW61</f>
        <v>0</v>
      </c>
      <c r="AX91" s="432">
        <f>'SKU Information'!AX61</f>
        <v>0</v>
      </c>
      <c r="AY91" s="432">
        <f>'SKU Information'!AY61</f>
        <v>0</v>
      </c>
      <c r="AZ91" s="432">
        <f>'SKU Information'!AZ61</f>
        <v>0</v>
      </c>
      <c r="BA91" s="432">
        <f>'SKU Information'!BA61</f>
        <v>0</v>
      </c>
      <c r="BB91" s="432">
        <f>'SKU Information'!BB61</f>
        <v>0</v>
      </c>
    </row>
    <row r="92" spans="1:54" ht="15" hidden="1" customHeight="1" x14ac:dyDescent="0.25">
      <c r="A92" s="400"/>
      <c r="B92" s="13" t="s">
        <v>67</v>
      </c>
      <c r="C92" s="14" t="s">
        <v>34</v>
      </c>
      <c r="D92" s="127">
        <f>'SKU Information'!D62</f>
        <v>0</v>
      </c>
      <c r="E92" s="432">
        <f>'SKU Information'!E62</f>
        <v>0</v>
      </c>
      <c r="F92" s="432">
        <f>'SKU Information'!F62</f>
        <v>0</v>
      </c>
      <c r="G92" s="432">
        <f>'SKU Information'!G62</f>
        <v>0</v>
      </c>
      <c r="H92" s="432">
        <f>'SKU Information'!H62</f>
        <v>0</v>
      </c>
      <c r="I92" s="432">
        <f>'SKU Information'!I62</f>
        <v>0</v>
      </c>
      <c r="J92" s="432">
        <f>'SKU Information'!J62</f>
        <v>0</v>
      </c>
      <c r="K92" s="432">
        <f>'SKU Information'!K62</f>
        <v>0</v>
      </c>
      <c r="L92" s="432">
        <f>'SKU Information'!L62</f>
        <v>0</v>
      </c>
      <c r="M92" s="432">
        <f>'SKU Information'!M62</f>
        <v>0</v>
      </c>
      <c r="N92" s="432">
        <f>'SKU Information'!N62</f>
        <v>0</v>
      </c>
      <c r="O92" s="432">
        <f>'SKU Information'!O62</f>
        <v>0</v>
      </c>
      <c r="P92" s="432">
        <f>'SKU Information'!P62</f>
        <v>0</v>
      </c>
      <c r="Q92" s="432">
        <f>'SKU Information'!Q62</f>
        <v>0</v>
      </c>
      <c r="R92" s="432">
        <f>'SKU Information'!R62</f>
        <v>0</v>
      </c>
      <c r="S92" s="432">
        <f>'SKU Information'!S62</f>
        <v>0</v>
      </c>
      <c r="T92" s="432">
        <f>'SKU Information'!T62</f>
        <v>0</v>
      </c>
      <c r="U92" s="432">
        <f>'SKU Information'!U62</f>
        <v>0</v>
      </c>
      <c r="V92" s="432">
        <f>'SKU Information'!V62</f>
        <v>0</v>
      </c>
      <c r="W92" s="432">
        <f>'SKU Information'!W62</f>
        <v>0</v>
      </c>
      <c r="X92" s="432">
        <f>'SKU Information'!X62</f>
        <v>0</v>
      </c>
      <c r="Y92" s="432">
        <f>'SKU Information'!Y62</f>
        <v>0</v>
      </c>
      <c r="Z92" s="432">
        <f>'SKU Information'!Z62</f>
        <v>0</v>
      </c>
      <c r="AA92" s="432">
        <f>'SKU Information'!AA62</f>
        <v>0</v>
      </c>
      <c r="AB92" s="432">
        <f>'SKU Information'!AB62</f>
        <v>0</v>
      </c>
      <c r="AC92" s="432">
        <f>'SKU Information'!AC62</f>
        <v>0</v>
      </c>
      <c r="AD92" s="432">
        <f>'SKU Information'!AD62</f>
        <v>0</v>
      </c>
      <c r="AE92" s="432">
        <f>'SKU Information'!AE62</f>
        <v>0</v>
      </c>
      <c r="AF92" s="432">
        <f>'SKU Information'!AF62</f>
        <v>0</v>
      </c>
      <c r="AG92" s="432">
        <f>'SKU Information'!AG62</f>
        <v>0</v>
      </c>
      <c r="AH92" s="432">
        <f>'SKU Information'!AH62</f>
        <v>0</v>
      </c>
      <c r="AI92" s="432">
        <f>'SKU Information'!AI62</f>
        <v>0</v>
      </c>
      <c r="AJ92" s="432">
        <f>'SKU Information'!AJ62</f>
        <v>0</v>
      </c>
      <c r="AK92" s="432">
        <f>'SKU Information'!AK62</f>
        <v>0</v>
      </c>
      <c r="AL92" s="432">
        <f>'SKU Information'!AL62</f>
        <v>0</v>
      </c>
      <c r="AM92" s="432">
        <f>'SKU Information'!AM62</f>
        <v>0</v>
      </c>
      <c r="AN92" s="432">
        <f>'SKU Information'!AN62</f>
        <v>0</v>
      </c>
      <c r="AO92" s="432">
        <f>'SKU Information'!AO62</f>
        <v>0</v>
      </c>
      <c r="AP92" s="432">
        <f>'SKU Information'!AP62</f>
        <v>0</v>
      </c>
      <c r="AQ92" s="432">
        <f>'SKU Information'!AQ62</f>
        <v>0</v>
      </c>
      <c r="AR92" s="432">
        <f>'SKU Information'!AR62</f>
        <v>0</v>
      </c>
      <c r="AS92" s="432">
        <f>'SKU Information'!AS62</f>
        <v>0</v>
      </c>
      <c r="AT92" s="432">
        <f>'SKU Information'!AT62</f>
        <v>0</v>
      </c>
      <c r="AU92" s="432">
        <f>'SKU Information'!AU62</f>
        <v>0</v>
      </c>
      <c r="AV92" s="432">
        <f>'SKU Information'!AV62</f>
        <v>0</v>
      </c>
      <c r="AW92" s="432">
        <f>'SKU Information'!AW62</f>
        <v>0</v>
      </c>
      <c r="AX92" s="432">
        <f>'SKU Information'!AX62</f>
        <v>0</v>
      </c>
      <c r="AY92" s="432">
        <f>'SKU Information'!AY62</f>
        <v>0</v>
      </c>
      <c r="AZ92" s="432">
        <f>'SKU Information'!AZ62</f>
        <v>0</v>
      </c>
      <c r="BA92" s="432">
        <f>'SKU Information'!BA62</f>
        <v>0</v>
      </c>
      <c r="BB92" s="432">
        <f>'SKU Information'!BB62</f>
        <v>0</v>
      </c>
    </row>
    <row r="93" spans="1:54" ht="45" customHeight="1" x14ac:dyDescent="0.25">
      <c r="A93" s="393" t="s">
        <v>200</v>
      </c>
      <c r="B93" s="393"/>
      <c r="C93" s="393"/>
      <c r="D93" s="129" t="str">
        <f>'SKU Information'!D63</f>
        <v>notes notes notes</v>
      </c>
      <c r="E93" s="448">
        <f>'SKU Information'!E63</f>
        <v>0</v>
      </c>
      <c r="F93" s="448">
        <f>'SKU Information'!F63</f>
        <v>0</v>
      </c>
      <c r="G93" s="448">
        <f>'SKU Information'!G63</f>
        <v>0</v>
      </c>
      <c r="H93" s="448">
        <f>'SKU Information'!H63</f>
        <v>0</v>
      </c>
      <c r="I93" s="448">
        <f>'SKU Information'!I63</f>
        <v>0</v>
      </c>
      <c r="J93" s="448">
        <f>'SKU Information'!J63</f>
        <v>0</v>
      </c>
      <c r="K93" s="448">
        <f>'SKU Information'!K63</f>
        <v>0</v>
      </c>
      <c r="L93" s="448">
        <f>'SKU Information'!L63</f>
        <v>0</v>
      </c>
      <c r="M93" s="448">
        <f>'SKU Information'!M63</f>
        <v>0</v>
      </c>
      <c r="N93" s="448">
        <f>'SKU Information'!N63</f>
        <v>0</v>
      </c>
      <c r="O93" s="448">
        <f>'SKU Information'!O63</f>
        <v>0</v>
      </c>
      <c r="P93" s="448">
        <f>'SKU Information'!P63</f>
        <v>0</v>
      </c>
      <c r="Q93" s="448">
        <f>'SKU Information'!Q63</f>
        <v>0</v>
      </c>
      <c r="R93" s="448">
        <f>'SKU Information'!R63</f>
        <v>0</v>
      </c>
      <c r="S93" s="448">
        <f>'SKU Information'!S63</f>
        <v>0</v>
      </c>
      <c r="T93" s="448">
        <f>'SKU Information'!T63</f>
        <v>0</v>
      </c>
      <c r="U93" s="448">
        <f>'SKU Information'!U63</f>
        <v>0</v>
      </c>
      <c r="V93" s="448">
        <f>'SKU Information'!V63</f>
        <v>0</v>
      </c>
      <c r="W93" s="448">
        <f>'SKU Information'!W63</f>
        <v>0</v>
      </c>
      <c r="X93" s="448">
        <f>'SKU Information'!X63</f>
        <v>0</v>
      </c>
      <c r="Y93" s="448">
        <f>'SKU Information'!Y63</f>
        <v>0</v>
      </c>
      <c r="Z93" s="448">
        <f>'SKU Information'!Z63</f>
        <v>0</v>
      </c>
      <c r="AA93" s="448">
        <f>'SKU Information'!AA63</f>
        <v>0</v>
      </c>
      <c r="AB93" s="448">
        <f>'SKU Information'!AB63</f>
        <v>0</v>
      </c>
      <c r="AC93" s="448">
        <f>'SKU Information'!AC63</f>
        <v>0</v>
      </c>
      <c r="AD93" s="448">
        <f>'SKU Information'!AD63</f>
        <v>0</v>
      </c>
      <c r="AE93" s="448">
        <f>'SKU Information'!AE63</f>
        <v>0</v>
      </c>
      <c r="AF93" s="448">
        <f>'SKU Information'!AF63</f>
        <v>0</v>
      </c>
      <c r="AG93" s="448">
        <f>'SKU Information'!AG63</f>
        <v>0</v>
      </c>
      <c r="AH93" s="448">
        <f>'SKU Information'!AH63</f>
        <v>0</v>
      </c>
      <c r="AI93" s="448">
        <f>'SKU Information'!AI63</f>
        <v>0</v>
      </c>
      <c r="AJ93" s="448">
        <f>'SKU Information'!AJ63</f>
        <v>0</v>
      </c>
      <c r="AK93" s="448">
        <f>'SKU Information'!AK63</f>
        <v>0</v>
      </c>
      <c r="AL93" s="448">
        <f>'SKU Information'!AL63</f>
        <v>0</v>
      </c>
      <c r="AM93" s="448">
        <f>'SKU Information'!AM63</f>
        <v>0</v>
      </c>
      <c r="AN93" s="448">
        <f>'SKU Information'!AN63</f>
        <v>0</v>
      </c>
      <c r="AO93" s="448">
        <f>'SKU Information'!AO63</f>
        <v>0</v>
      </c>
      <c r="AP93" s="448">
        <f>'SKU Information'!AP63</f>
        <v>0</v>
      </c>
      <c r="AQ93" s="448">
        <f>'SKU Information'!AQ63</f>
        <v>0</v>
      </c>
      <c r="AR93" s="448">
        <f>'SKU Information'!AR63</f>
        <v>0</v>
      </c>
      <c r="AS93" s="448">
        <f>'SKU Information'!AS63</f>
        <v>0</v>
      </c>
      <c r="AT93" s="448">
        <f>'SKU Information'!AT63</f>
        <v>0</v>
      </c>
      <c r="AU93" s="448">
        <f>'SKU Information'!AU63</f>
        <v>0</v>
      </c>
      <c r="AV93" s="448">
        <f>'SKU Information'!AV63</f>
        <v>0</v>
      </c>
      <c r="AW93" s="448">
        <f>'SKU Information'!AW63</f>
        <v>0</v>
      </c>
      <c r="AX93" s="448">
        <f>'SKU Information'!AX63</f>
        <v>0</v>
      </c>
      <c r="AY93" s="448">
        <f>'SKU Information'!AY63</f>
        <v>0</v>
      </c>
      <c r="AZ93" s="448">
        <f>'SKU Information'!AZ63</f>
        <v>0</v>
      </c>
      <c r="BA93" s="448">
        <f>'SKU Information'!BA63</f>
        <v>0</v>
      </c>
      <c r="BB93" s="448">
        <f>'SKU Information'!BB63</f>
        <v>0</v>
      </c>
    </row>
    <row r="94" spans="1:54" ht="45" customHeight="1" x14ac:dyDescent="0.25">
      <c r="A94" s="389" t="s">
        <v>201</v>
      </c>
      <c r="B94" s="389"/>
      <c r="C94" s="389"/>
      <c r="D94" s="129" t="str">
        <f>VLOOKUP(D$1,'Procurement Review'!$B$4:$BD$54,55,FALSE)</f>
        <v>Please note anything unusual here. Ex Hot deal, Seasonal, high priority, etc</v>
      </c>
      <c r="E94" s="448">
        <f>VLOOKUP(E$1,'Procurement Review'!$B$4:$BD$54,55,FALSE)</f>
        <v>0</v>
      </c>
      <c r="F94" s="448">
        <f>VLOOKUP(F$1,'Procurement Review'!$B$4:$BD$54,55,FALSE)</f>
        <v>0</v>
      </c>
      <c r="G94" s="448">
        <f>VLOOKUP(G$1,'Procurement Review'!$B$4:$BD$54,55,FALSE)</f>
        <v>0</v>
      </c>
      <c r="H94" s="448">
        <f>VLOOKUP(H$1,'Procurement Review'!$B$4:$BD$54,55,FALSE)</f>
        <v>0</v>
      </c>
      <c r="I94" s="448">
        <f>VLOOKUP(I$1,'Procurement Review'!$B$4:$BD$54,55,FALSE)</f>
        <v>0</v>
      </c>
      <c r="J94" s="448">
        <f>VLOOKUP(J$1,'Procurement Review'!$B$4:$BD$54,55,FALSE)</f>
        <v>0</v>
      </c>
      <c r="K94" s="448">
        <f>VLOOKUP(K$1,'Procurement Review'!$B$4:$BD$54,55,FALSE)</f>
        <v>0</v>
      </c>
      <c r="L94" s="448">
        <f>VLOOKUP(L$1,'Procurement Review'!$B$4:$BD$54,55,FALSE)</f>
        <v>0</v>
      </c>
      <c r="M94" s="448">
        <f>VLOOKUP(M$1,'Procurement Review'!$B$4:$BD$54,55,FALSE)</f>
        <v>0</v>
      </c>
      <c r="N94" s="448">
        <f>VLOOKUP(N$1,'Procurement Review'!$B$4:$BD$54,55,FALSE)</f>
        <v>0</v>
      </c>
      <c r="O94" s="448">
        <f>VLOOKUP(O$1,'Procurement Review'!$B$4:$BD$54,55,FALSE)</f>
        <v>0</v>
      </c>
      <c r="P94" s="448">
        <f>VLOOKUP(P$1,'Procurement Review'!$B$4:$BD$54,55,FALSE)</f>
        <v>0</v>
      </c>
      <c r="Q94" s="448">
        <f>VLOOKUP(Q$1,'Procurement Review'!$B$4:$BD$54,55,FALSE)</f>
        <v>0</v>
      </c>
      <c r="R94" s="448">
        <f>VLOOKUP(R$1,'Procurement Review'!$B$4:$BD$54,55,FALSE)</f>
        <v>0</v>
      </c>
      <c r="S94" s="448">
        <f>VLOOKUP(S$1,'Procurement Review'!$B$4:$BD$54,55,FALSE)</f>
        <v>0</v>
      </c>
      <c r="T94" s="448">
        <f>VLOOKUP(T$1,'Procurement Review'!$B$4:$BD$54,55,FALSE)</f>
        <v>0</v>
      </c>
      <c r="U94" s="448">
        <f>VLOOKUP(U$1,'Procurement Review'!$B$4:$BD$54,55,FALSE)</f>
        <v>0</v>
      </c>
      <c r="V94" s="448">
        <f>VLOOKUP(V$1,'Procurement Review'!$B$4:$BD$54,55,FALSE)</f>
        <v>0</v>
      </c>
      <c r="W94" s="448">
        <f>VLOOKUP(W$1,'Procurement Review'!$B$4:$BD$54,55,FALSE)</f>
        <v>0</v>
      </c>
      <c r="X94" s="448">
        <f>VLOOKUP(X$1,'Procurement Review'!$B$4:$BD$54,55,FALSE)</f>
        <v>0</v>
      </c>
      <c r="Y94" s="448">
        <f>VLOOKUP(Y$1,'Procurement Review'!$B$4:$BD$54,55,FALSE)</f>
        <v>0</v>
      </c>
      <c r="Z94" s="448">
        <f>VLOOKUP(Z$1,'Procurement Review'!$B$4:$BD$54,55,FALSE)</f>
        <v>0</v>
      </c>
      <c r="AA94" s="448">
        <f>VLOOKUP(AA$1,'Procurement Review'!$B$4:$BD$54,55,FALSE)</f>
        <v>0</v>
      </c>
      <c r="AB94" s="448">
        <f>VLOOKUP(AB$1,'Procurement Review'!$B$4:$BD$54,55,FALSE)</f>
        <v>0</v>
      </c>
      <c r="AC94" s="448">
        <f>VLOOKUP(AC$1,'Procurement Review'!$B$4:$BD$54,55,FALSE)</f>
        <v>0</v>
      </c>
      <c r="AD94" s="448">
        <f>VLOOKUP(AD$1,'Procurement Review'!$B$4:$BD$54,55,FALSE)</f>
        <v>0</v>
      </c>
      <c r="AE94" s="448">
        <f>VLOOKUP(AE$1,'Procurement Review'!$B$4:$BD$54,55,FALSE)</f>
        <v>0</v>
      </c>
      <c r="AF94" s="448">
        <f>VLOOKUP(AF$1,'Procurement Review'!$B$4:$BD$54,55,FALSE)</f>
        <v>0</v>
      </c>
      <c r="AG94" s="448">
        <f>VLOOKUP(AG$1,'Procurement Review'!$B$4:$BD$54,55,FALSE)</f>
        <v>0</v>
      </c>
      <c r="AH94" s="448">
        <f>VLOOKUP(AH$1,'Procurement Review'!$B$4:$BD$54,55,FALSE)</f>
        <v>0</v>
      </c>
      <c r="AI94" s="448">
        <f>VLOOKUP(AI$1,'Procurement Review'!$B$4:$BD$54,55,FALSE)</f>
        <v>0</v>
      </c>
      <c r="AJ94" s="448">
        <f>VLOOKUP(AJ$1,'Procurement Review'!$B$4:$BD$54,55,FALSE)</f>
        <v>0</v>
      </c>
      <c r="AK94" s="448">
        <f>VLOOKUP(AK$1,'Procurement Review'!$B$4:$BD$54,55,FALSE)</f>
        <v>0</v>
      </c>
      <c r="AL94" s="448">
        <f>VLOOKUP(AL$1,'Procurement Review'!$B$4:$BD$54,55,FALSE)</f>
        <v>0</v>
      </c>
      <c r="AM94" s="448">
        <f>VLOOKUP(AM$1,'Procurement Review'!$B$4:$BD$54,55,FALSE)</f>
        <v>0</v>
      </c>
      <c r="AN94" s="448">
        <f>VLOOKUP(AN$1,'Procurement Review'!$B$4:$BD$54,55,FALSE)</f>
        <v>0</v>
      </c>
      <c r="AO94" s="448">
        <f>VLOOKUP(AO$1,'Procurement Review'!$B$4:$BD$54,55,FALSE)</f>
        <v>0</v>
      </c>
      <c r="AP94" s="448">
        <f>VLOOKUP(AP$1,'Procurement Review'!$B$4:$BD$54,55,FALSE)</f>
        <v>0</v>
      </c>
      <c r="AQ94" s="448">
        <f>VLOOKUP(AQ$1,'Procurement Review'!$B$4:$BD$54,55,FALSE)</f>
        <v>0</v>
      </c>
      <c r="AR94" s="448">
        <f>VLOOKUP(AR$1,'Procurement Review'!$B$4:$BD$54,55,FALSE)</f>
        <v>0</v>
      </c>
      <c r="AS94" s="448">
        <f>VLOOKUP(AS$1,'Procurement Review'!$B$4:$BD$54,55,FALSE)</f>
        <v>0</v>
      </c>
      <c r="AT94" s="448">
        <f>VLOOKUP(AT$1,'Procurement Review'!$B$4:$BD$54,55,FALSE)</f>
        <v>0</v>
      </c>
      <c r="AU94" s="448">
        <f>VLOOKUP(AU$1,'Procurement Review'!$B$4:$BD$54,55,FALSE)</f>
        <v>0</v>
      </c>
      <c r="AV94" s="448">
        <f>VLOOKUP(AV$1,'Procurement Review'!$B$4:$BD$54,55,FALSE)</f>
        <v>0</v>
      </c>
      <c r="AW94" s="448">
        <f>VLOOKUP(AW$1,'Procurement Review'!$B$4:$BD$54,55,FALSE)</f>
        <v>0</v>
      </c>
      <c r="AX94" s="448">
        <f>VLOOKUP(AX$1,'Procurement Review'!$B$4:$BD$54,55,FALSE)</f>
        <v>0</v>
      </c>
      <c r="AY94" s="448">
        <f>VLOOKUP(AY$1,'Procurement Review'!$B$4:$BD$54,55,FALSE)</f>
        <v>0</v>
      </c>
      <c r="AZ94" s="448">
        <f>VLOOKUP(AZ$1,'Procurement Review'!$B$4:$BD$54,55,FALSE)</f>
        <v>0</v>
      </c>
      <c r="BA94" s="448">
        <f>VLOOKUP(BA$1,'Procurement Review'!$B$4:$BD$54,55,FALSE)</f>
        <v>0</v>
      </c>
      <c r="BB94" s="448">
        <f>VLOOKUP(BB$1,'Procurement Review'!$B$4:$BD$54,55,FALSE)</f>
        <v>0</v>
      </c>
    </row>
  </sheetData>
  <sheetProtection sheet="1" formatCells="0" formatColumns="0" formatRows="0"/>
  <mergeCells count="74">
    <mergeCell ref="A39:B39"/>
    <mergeCell ref="A2:C2"/>
    <mergeCell ref="A52:B52"/>
    <mergeCell ref="A53:B53"/>
    <mergeCell ref="B11:C11"/>
    <mergeCell ref="B13:C13"/>
    <mergeCell ref="B14:C14"/>
    <mergeCell ref="B15:C15"/>
    <mergeCell ref="B16:C16"/>
    <mergeCell ref="A27:C27"/>
    <mergeCell ref="A31:B31"/>
    <mergeCell ref="C41:C43"/>
    <mergeCell ref="C45:C47"/>
    <mergeCell ref="C49:C51"/>
    <mergeCell ref="B24:C24"/>
    <mergeCell ref="B25:C25"/>
    <mergeCell ref="A10:A25"/>
    <mergeCell ref="B5:C5"/>
    <mergeCell ref="B7:C7"/>
    <mergeCell ref="B8:C8"/>
    <mergeCell ref="B9:C9"/>
    <mergeCell ref="A3:A9"/>
    <mergeCell ref="B3:C3"/>
    <mergeCell ref="B6:C6"/>
    <mergeCell ref="B4:C4"/>
    <mergeCell ref="A58:B58"/>
    <mergeCell ref="A77:C77"/>
    <mergeCell ref="A68:B68"/>
    <mergeCell ref="A64:C64"/>
    <mergeCell ref="A66:B66"/>
    <mergeCell ref="A1:C1"/>
    <mergeCell ref="A65:C65"/>
    <mergeCell ref="A34:B34"/>
    <mergeCell ref="A61:B61"/>
    <mergeCell ref="A62:B62"/>
    <mergeCell ref="A63:B63"/>
    <mergeCell ref="A32:A33"/>
    <mergeCell ref="A28:A30"/>
    <mergeCell ref="B28:C28"/>
    <mergeCell ref="A59:B59"/>
    <mergeCell ref="A60:C60"/>
    <mergeCell ref="A55:A57"/>
    <mergeCell ref="B29:C29"/>
    <mergeCell ref="B30:C30"/>
    <mergeCell ref="A26:C26"/>
    <mergeCell ref="A54:C54"/>
    <mergeCell ref="A94:C94"/>
    <mergeCell ref="A79:C79"/>
    <mergeCell ref="A69:B69"/>
    <mergeCell ref="A78:C78"/>
    <mergeCell ref="A93:C93"/>
    <mergeCell ref="A71:C71"/>
    <mergeCell ref="A74:C74"/>
    <mergeCell ref="A76:B76"/>
    <mergeCell ref="A80:A92"/>
    <mergeCell ref="A72:C72"/>
    <mergeCell ref="A73:C73"/>
    <mergeCell ref="A75:C75"/>
    <mergeCell ref="C55:C57"/>
    <mergeCell ref="B10:C10"/>
    <mergeCell ref="B18:C18"/>
    <mergeCell ref="B19:C19"/>
    <mergeCell ref="A35:C35"/>
    <mergeCell ref="A36:C36"/>
    <mergeCell ref="B20:C20"/>
    <mergeCell ref="B21:C21"/>
    <mergeCell ref="B23:C23"/>
    <mergeCell ref="B17:C17"/>
    <mergeCell ref="B12:C12"/>
    <mergeCell ref="A48:A51"/>
    <mergeCell ref="A37:C37"/>
    <mergeCell ref="A40:A43"/>
    <mergeCell ref="A44:A47"/>
    <mergeCell ref="A38:B38"/>
  </mergeCells>
  <phoneticPr fontId="11" type="noConversion"/>
  <conditionalFormatting sqref="D4:BB10 D12:BB17 D26:BB26">
    <cfRule type="containsText" dxfId="6" priority="7" operator="containsText" text="Validate UPC">
      <formula>NOT(ISERROR(SEARCH("Validate UPC",D4)))</formula>
    </cfRule>
  </conditionalFormatting>
  <conditionalFormatting sqref="D68:BB68">
    <cfRule type="expression" dxfId="5" priority="3">
      <formula>D$68="Frozen"</formula>
    </cfRule>
    <cfRule type="expression" dxfId="4" priority="4">
      <formula>D$68="Chill"</formula>
    </cfRule>
  </conditionalFormatting>
  <conditionalFormatting sqref="E2:BB39">
    <cfRule type="expression" dxfId="3" priority="2">
      <formula>E$2="No"</formula>
    </cfRule>
  </conditionalFormatting>
  <conditionalFormatting sqref="E40:BB69">
    <cfRule type="expression" dxfId="2" priority="5">
      <formula>E$2="No"</formula>
    </cfRule>
  </conditionalFormatting>
  <conditionalFormatting sqref="E70:BB94">
    <cfRule type="expression" dxfId="1" priority="1">
      <formula>E$2="No"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E801-30E0-45C4-BA3F-9EC39CE354EA}">
  <sheetPr codeName="Sheet7"/>
  <dimension ref="B2:E3"/>
  <sheetViews>
    <sheetView workbookViewId="0"/>
  </sheetViews>
  <sheetFormatPr defaultRowHeight="15" x14ac:dyDescent="0.25"/>
  <cols>
    <col min="2" max="2" width="28.140625" customWidth="1"/>
    <col min="3" max="3" width="9.140625" customWidth="1"/>
    <col min="4" max="4" width="2.85546875" customWidth="1"/>
    <col min="5" max="5" width="20.85546875" customWidth="1"/>
  </cols>
  <sheetData>
    <row r="2" spans="2:5" x14ac:dyDescent="0.25">
      <c r="B2" s="59" t="s">
        <v>198</v>
      </c>
      <c r="C2" s="57">
        <v>4.22</v>
      </c>
      <c r="E2" t="s">
        <v>298</v>
      </c>
    </row>
    <row r="3" spans="2:5" x14ac:dyDescent="0.25">
      <c r="B3" s="59" t="s">
        <v>199</v>
      </c>
      <c r="C3" s="58">
        <v>1.0900000000000001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Cover Page</vt:lpstr>
      <vt:lpstr>Barcode Info</vt:lpstr>
      <vt:lpstr>SKU Information</vt:lpstr>
      <vt:lpstr>Retail Audit</vt:lpstr>
      <vt:lpstr>Procurement Review</vt:lpstr>
      <vt:lpstr>(Admin) Description Helper</vt:lpstr>
      <vt:lpstr>Administration</vt:lpstr>
      <vt:lpstr>Data</vt:lpstr>
      <vt:lpstr>'Barcode Info'!Print_Area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Tosello</dc:creator>
  <cp:lastModifiedBy>Peter Tosello</cp:lastModifiedBy>
  <dcterms:created xsi:type="dcterms:W3CDTF">2022-09-12T20:05:43Z</dcterms:created>
  <dcterms:modified xsi:type="dcterms:W3CDTF">2024-07-26T16:22:27Z</dcterms:modified>
</cp:coreProperties>
</file>